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Cermak\Desktop\mirek\Stavby- zadávací podmínkya rozpočty\Rok 2024\Opravy a údržba skalních zářezů 2024-2025\"/>
    </mc:Choice>
  </mc:AlternateContent>
  <xr:revisionPtr revIDLastSave="0" documentId="13_ncr:1_{BF8E5B15-ADEB-4408-8104-A335FE58C007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Rekapitulace stavby" sheetId="1" r:id="rId1"/>
    <sheet name="2022-6-1 - VRN" sheetId="2" r:id="rId2"/>
    <sheet name="2024-6-2-1a - ÚRS 2024" sheetId="3" r:id="rId3"/>
    <sheet name="2024-6-2-1b - ÚOŽI 2024" sheetId="4" r:id="rId4"/>
    <sheet name="2024-6-3 - Odstraňování v..." sheetId="5" r:id="rId5"/>
  </sheets>
  <definedNames>
    <definedName name="_xlnm._FilterDatabase" localSheetId="1" hidden="1">'2022-6-1 - VRN'!$C$117:$K$142</definedName>
    <definedName name="_xlnm._FilterDatabase" localSheetId="2" hidden="1">'2024-6-2-1a - ÚRS 2024'!$C$123:$K$230</definedName>
    <definedName name="_xlnm._FilterDatabase" localSheetId="3" hidden="1">'2024-6-2-1b - ÚOŽI 2024'!$C$121:$K$210</definedName>
    <definedName name="_xlnm._FilterDatabase" localSheetId="4" hidden="1">'2024-6-3 - Odstraňování v...'!$C$117:$K$238</definedName>
    <definedName name="_xlnm.Print_Titles" localSheetId="1">'2022-6-1 - VRN'!$117:$117</definedName>
    <definedName name="_xlnm.Print_Titles" localSheetId="2">'2024-6-2-1a - ÚRS 2024'!$123:$123</definedName>
    <definedName name="_xlnm.Print_Titles" localSheetId="3">'2024-6-2-1b - ÚOŽI 2024'!$121:$121</definedName>
    <definedName name="_xlnm.Print_Titles" localSheetId="4">'2024-6-3 - Odstraňování v...'!$117:$117</definedName>
    <definedName name="_xlnm.Print_Titles" localSheetId="0">'Rekapitulace stavby'!$92:$92</definedName>
    <definedName name="_xlnm.Print_Area" localSheetId="1">'2022-6-1 - VRN'!$C$4:$J$76,'2022-6-1 - VRN'!$C$82:$J$99,'2022-6-1 - VRN'!$C$105:$J$142</definedName>
    <definedName name="_xlnm.Print_Area" localSheetId="2">'2024-6-2-1a - ÚRS 2024'!$C$4:$J$76,'2024-6-2-1a - ÚRS 2024'!$C$82:$J$103,'2024-6-2-1a - ÚRS 2024'!$C$109:$J$230</definedName>
    <definedName name="_xlnm.Print_Area" localSheetId="3">'2024-6-2-1b - ÚOŽI 2024'!$C$4:$J$76,'2024-6-2-1b - ÚOŽI 2024'!$C$82:$J$101,'2024-6-2-1b - ÚOŽI 2024'!$C$107:$J$210</definedName>
    <definedName name="_xlnm.Print_Area" localSheetId="4">'2024-6-3 - Odstraňování v...'!$C$4:$J$76,'2024-6-3 - Odstraňování v...'!$C$82:$J$99,'2024-6-3 - Odstraňování v...'!$C$105:$J$238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9" i="1" s="1"/>
  <c r="J35" i="5"/>
  <c r="AX99" i="1" s="1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P120" i="5" s="1"/>
  <c r="P119" i="5" s="1"/>
  <c r="P118" i="5" s="1"/>
  <c r="AU99" i="1" s="1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 s="1"/>
  <c r="E7" i="5"/>
  <c r="E108" i="5"/>
  <c r="J39" i="4"/>
  <c r="J38" i="4"/>
  <c r="AY98" i="1"/>
  <c r="J37" i="4"/>
  <c r="AX98" i="1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94" i="4"/>
  <c r="J19" i="4"/>
  <c r="J14" i="4"/>
  <c r="J116" i="4" s="1"/>
  <c r="E7" i="4"/>
  <c r="E85" i="4"/>
  <c r="J39" i="3"/>
  <c r="J38" i="3"/>
  <c r="AY97" i="1"/>
  <c r="J37" i="3"/>
  <c r="AX97" i="1"/>
  <c r="BI229" i="3"/>
  <c r="BH229" i="3"/>
  <c r="BG229" i="3"/>
  <c r="BF229" i="3"/>
  <c r="T229" i="3"/>
  <c r="T228" i="3" s="1"/>
  <c r="R229" i="3"/>
  <c r="R228" i="3" s="1"/>
  <c r="P229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 s="1"/>
  <c r="J19" i="3"/>
  <c r="J14" i="3"/>
  <c r="J91" i="3" s="1"/>
  <c r="E7" i="3"/>
  <c r="E85" i="3" s="1"/>
  <c r="J37" i="2"/>
  <c r="J36" i="2"/>
  <c r="AY95" i="1"/>
  <c r="J35" i="2"/>
  <c r="AX95" i="1" s="1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J34" i="2" s="1"/>
  <c r="T126" i="2"/>
  <c r="R126" i="2"/>
  <c r="P126" i="2"/>
  <c r="BI124" i="2"/>
  <c r="BH124" i="2"/>
  <c r="BG124" i="2"/>
  <c r="BF124" i="2"/>
  <c r="T124" i="2"/>
  <c r="R124" i="2"/>
  <c r="P124" i="2"/>
  <c r="BI122" i="2"/>
  <c r="F37" i="2" s="1"/>
  <c r="BH122" i="2"/>
  <c r="F36" i="2" s="1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112" i="2" s="1"/>
  <c r="E7" i="2"/>
  <c r="E85" i="2" s="1"/>
  <c r="L90" i="1"/>
  <c r="AM90" i="1"/>
  <c r="AM89" i="1"/>
  <c r="L89" i="1"/>
  <c r="AM87" i="1"/>
  <c r="L87" i="1"/>
  <c r="L85" i="1"/>
  <c r="L84" i="1"/>
  <c r="J120" i="2"/>
  <c r="BK139" i="2"/>
  <c r="BK132" i="2"/>
  <c r="BK126" i="2"/>
  <c r="BK173" i="3"/>
  <c r="BK127" i="3"/>
  <c r="J201" i="3"/>
  <c r="BK135" i="3"/>
  <c r="J143" i="3"/>
  <c r="J203" i="3"/>
  <c r="J224" i="3"/>
  <c r="J137" i="3"/>
  <c r="J211" i="3"/>
  <c r="J129" i="3"/>
  <c r="J197" i="4"/>
  <c r="J155" i="4"/>
  <c r="BK127" i="4"/>
  <c r="J189" i="4"/>
  <c r="BK221" i="5"/>
  <c r="J173" i="5"/>
  <c r="J145" i="5"/>
  <c r="J133" i="5"/>
  <c r="BK181" i="5"/>
  <c r="BK161" i="5"/>
  <c r="BK195" i="5"/>
  <c r="BK213" i="5"/>
  <c r="BK197" i="5"/>
  <c r="J193" i="5"/>
  <c r="BK193" i="5"/>
  <c r="BK179" i="5"/>
  <c r="J177" i="5"/>
  <c r="BK173" i="5"/>
  <c r="BK157" i="5"/>
  <c r="J141" i="2"/>
  <c r="J134" i="2"/>
  <c r="J126" i="2"/>
  <c r="BK183" i="3"/>
  <c r="BK145" i="3"/>
  <c r="BK133" i="3"/>
  <c r="J175" i="3"/>
  <c r="BK181" i="3"/>
  <c r="J222" i="3"/>
  <c r="J131" i="3"/>
  <c r="BK137" i="3"/>
  <c r="J153" i="3"/>
  <c r="BK153" i="4"/>
  <c r="J167" i="4"/>
  <c r="J145" i="4"/>
  <c r="BK193" i="4"/>
  <c r="BK135" i="4"/>
  <c r="BK141" i="2"/>
  <c r="BK134" i="2"/>
  <c r="J124" i="2"/>
  <c r="BK175" i="3"/>
  <c r="BK209" i="3"/>
  <c r="J147" i="3"/>
  <c r="J226" i="3"/>
  <c r="J220" i="3"/>
  <c r="J209" i="3"/>
  <c r="J181" i="3"/>
  <c r="BK155" i="3"/>
  <c r="BK167" i="3"/>
  <c r="J155" i="3"/>
  <c r="BK195" i="4"/>
  <c r="BK169" i="4"/>
  <c r="J193" i="4"/>
  <c r="J195" i="4"/>
  <c r="BK157" i="4"/>
  <c r="J147" i="4"/>
  <c r="J231" i="5"/>
  <c r="J213" i="5"/>
  <c r="J161" i="5"/>
  <c r="BK153" i="5"/>
  <c r="BK185" i="5"/>
  <c r="J205" i="5"/>
  <c r="J197" i="5"/>
  <c r="BK129" i="5"/>
  <c r="BK123" i="5"/>
  <c r="BK227" i="5"/>
  <c r="BK137" i="5"/>
  <c r="BK131" i="5"/>
  <c r="BK165" i="5"/>
  <c r="J215" i="5"/>
  <c r="BK175" i="5"/>
  <c r="J171" i="4"/>
  <c r="BK161" i="3"/>
  <c r="J173" i="3"/>
  <c r="BK165" i="3"/>
  <c r="BK151" i="3"/>
  <c r="J163" i="3"/>
  <c r="J133" i="3"/>
  <c r="BK185" i="3"/>
  <c r="BK183" i="4"/>
  <c r="BK187" i="4"/>
  <c r="J203" i="4"/>
  <c r="BK199" i="4"/>
  <c r="BK151" i="4"/>
  <c r="BK145" i="4"/>
  <c r="BK171" i="4"/>
  <c r="BK225" i="5"/>
  <c r="J169" i="5"/>
  <c r="BK215" i="5"/>
  <c r="J237" i="5"/>
  <c r="BK231" i="5"/>
  <c r="J149" i="5"/>
  <c r="J125" i="5"/>
  <c r="BK209" i="5"/>
  <c r="BK149" i="5"/>
  <c r="BK199" i="5"/>
  <c r="BK133" i="5"/>
  <c r="BK201" i="5"/>
  <c r="J179" i="5"/>
  <c r="BK173" i="4"/>
  <c r="BK201" i="4"/>
  <c r="BK209" i="4"/>
  <c r="BK205" i="4"/>
  <c r="BK187" i="5"/>
  <c r="J187" i="5"/>
  <c r="BK139" i="5"/>
  <c r="J167" i="5"/>
  <c r="BK136" i="2"/>
  <c r="J130" i="2"/>
  <c r="J185" i="3"/>
  <c r="BK189" i="3"/>
  <c r="J165" i="3"/>
  <c r="J151" i="3"/>
  <c r="J207" i="3"/>
  <c r="BK222" i="3"/>
  <c r="J189" i="3"/>
  <c r="J183" i="3"/>
  <c r="BK157" i="3"/>
  <c r="J131" i="4"/>
  <c r="BK163" i="4"/>
  <c r="J205" i="4"/>
  <c r="J173" i="4"/>
  <c r="J149" i="4"/>
  <c r="J125" i="4"/>
  <c r="J185" i="5"/>
  <c r="BK159" i="3"/>
  <c r="BK207" i="3"/>
  <c r="J141" i="3"/>
  <c r="BK226" i="3"/>
  <c r="BK201" i="3"/>
  <c r="BK143" i="3"/>
  <c r="J218" i="3"/>
  <c r="J191" i="3"/>
  <c r="BK205" i="3"/>
  <c r="BK149" i="3"/>
  <c r="BK179" i="4"/>
  <c r="BK189" i="4"/>
  <c r="J187" i="4"/>
  <c r="BK131" i="4"/>
  <c r="J175" i="4"/>
  <c r="BK141" i="4"/>
  <c r="J161" i="4"/>
  <c r="BK217" i="5"/>
  <c r="BK163" i="5"/>
  <c r="J159" i="5"/>
  <c r="BK233" i="5"/>
  <c r="J199" i="5"/>
  <c r="J223" i="5"/>
  <c r="BK159" i="5"/>
  <c r="J195" i="5"/>
  <c r="J181" i="5"/>
  <c r="J209" i="5"/>
  <c r="BK141" i="5"/>
  <c r="BK169" i="5"/>
  <c r="BK177" i="4"/>
  <c r="J181" i="4"/>
  <c r="J207" i="4"/>
  <c r="J177" i="4"/>
  <c r="BK149" i="4"/>
  <c r="J137" i="4"/>
  <c r="J165" i="4"/>
  <c r="BK159" i="4"/>
  <c r="BK219" i="5"/>
  <c r="J177" i="3"/>
  <c r="J169" i="3"/>
  <c r="J139" i="3"/>
  <c r="J197" i="3"/>
  <c r="BK224" i="3"/>
  <c r="BK169" i="3"/>
  <c r="BK195" i="3"/>
  <c r="J195" i="3"/>
  <c r="J171" i="3"/>
  <c r="BK131" i="3"/>
  <c r="J159" i="3"/>
  <c r="BK197" i="4"/>
  <c r="J183" i="4"/>
  <c r="BK165" i="4"/>
  <c r="J159" i="4"/>
  <c r="BK125" i="4"/>
  <c r="BK229" i="5"/>
  <c r="BK183" i="5"/>
  <c r="J229" i="5"/>
  <c r="J129" i="5"/>
  <c r="J128" i="2"/>
  <c r="BK129" i="3"/>
  <c r="J145" i="3"/>
  <c r="BK147" i="3"/>
  <c r="J213" i="3"/>
  <c r="BK141" i="3"/>
  <c r="J135" i="3"/>
  <c r="J199" i="3"/>
  <c r="J179" i="3"/>
  <c r="J199" i="4"/>
  <c r="J169" i="4"/>
  <c r="J153" i="4"/>
  <c r="BK127" i="5"/>
  <c r="J225" i="5"/>
  <c r="BK147" i="5"/>
  <c r="BK211" i="5"/>
  <c r="J179" i="4"/>
  <c r="J139" i="4"/>
  <c r="J209" i="4"/>
  <c r="J191" i="4"/>
  <c r="BK207" i="4"/>
  <c r="J157" i="4"/>
  <c r="J143" i="4"/>
  <c r="BK191" i="4"/>
  <c r="J127" i="4"/>
  <c r="BK135" i="5"/>
  <c r="J123" i="5"/>
  <c r="BK235" i="5"/>
  <c r="J221" i="5"/>
  <c r="J207" i="5"/>
  <c r="J151" i="5"/>
  <c r="J203" i="5"/>
  <c r="BK124" i="2"/>
  <c r="J136" i="2"/>
  <c r="BK130" i="2"/>
  <c r="BK120" i="2"/>
  <c r="J161" i="3"/>
  <c r="J167" i="3"/>
  <c r="J149" i="3"/>
  <c r="BK211" i="3"/>
  <c r="J127" i="3"/>
  <c r="BK179" i="3"/>
  <c r="J205" i="3"/>
  <c r="J215" i="3"/>
  <c r="J187" i="3"/>
  <c r="BK177" i="3"/>
  <c r="BK161" i="4"/>
  <c r="J201" i="4"/>
  <c r="BK133" i="4"/>
  <c r="J141" i="5"/>
  <c r="J219" i="5"/>
  <c r="BK205" i="5"/>
  <c r="J233" i="5"/>
  <c r="BK143" i="5"/>
  <c r="J147" i="5"/>
  <c r="BK167" i="5"/>
  <c r="BK223" i="5"/>
  <c r="J133" i="4"/>
  <c r="J185" i="4"/>
  <c r="J141" i="4"/>
  <c r="J151" i="4"/>
  <c r="BK155" i="4"/>
  <c r="BK143" i="4"/>
  <c r="BK237" i="5"/>
  <c r="J189" i="5"/>
  <c r="J135" i="5"/>
  <c r="J131" i="5"/>
  <c r="J121" i="5"/>
  <c r="BK145" i="5"/>
  <c r="BK171" i="5"/>
  <c r="J211" i="5"/>
  <c r="J137" i="5"/>
  <c r="J139" i="5"/>
  <c r="BK121" i="5"/>
  <c r="AS96" i="1"/>
  <c r="BK128" i="2"/>
  <c r="J193" i="3"/>
  <c r="BK213" i="3"/>
  <c r="BK215" i="3"/>
  <c r="BK229" i="3"/>
  <c r="BK139" i="3"/>
  <c r="J157" i="3"/>
  <c r="BK220" i="3"/>
  <c r="BK193" i="3"/>
  <c r="BK203" i="3"/>
  <c r="BK199" i="3"/>
  <c r="BK137" i="4"/>
  <c r="BK203" i="4"/>
  <c r="J135" i="4"/>
  <c r="BK147" i="4"/>
  <c r="BK181" i="4"/>
  <c r="J129" i="4"/>
  <c r="J171" i="5"/>
  <c r="BK207" i="5"/>
  <c r="J183" i="5"/>
  <c r="BK155" i="5"/>
  <c r="J201" i="5"/>
  <c r="J235" i="5"/>
  <c r="J157" i="5"/>
  <c r="J127" i="5"/>
  <c r="J163" i="5"/>
  <c r="BK189" i="5"/>
  <c r="BK122" i="2"/>
  <c r="J139" i="2"/>
  <c r="J132" i="2"/>
  <c r="J122" i="2"/>
  <c r="BK163" i="3"/>
  <c r="BK197" i="3"/>
  <c r="BK153" i="3"/>
  <c r="BK218" i="3"/>
  <c r="J229" i="3"/>
  <c r="BK171" i="3"/>
  <c r="BK191" i="3"/>
  <c r="BK187" i="3"/>
  <c r="BK167" i="4"/>
  <c r="BK175" i="4"/>
  <c r="BK129" i="4"/>
  <c r="J163" i="4"/>
  <c r="BK139" i="4"/>
  <c r="BK185" i="4"/>
  <c r="J143" i="5"/>
  <c r="J175" i="5"/>
  <c r="J217" i="5"/>
  <c r="J227" i="5"/>
  <c r="J191" i="5"/>
  <c r="J153" i="5"/>
  <c r="BK125" i="5"/>
  <c r="J165" i="5"/>
  <c r="BK191" i="5"/>
  <c r="BK177" i="5"/>
  <c r="BK203" i="5"/>
  <c r="J155" i="5"/>
  <c r="BK151" i="5"/>
  <c r="BK119" i="2" l="1"/>
  <c r="J119" i="2"/>
  <c r="J97" i="2"/>
  <c r="R217" i="3"/>
  <c r="P138" i="2"/>
  <c r="P118" i="2" s="1"/>
  <c r="AU95" i="1" s="1"/>
  <c r="T217" i="3"/>
  <c r="T124" i="4"/>
  <c r="T123" i="4" s="1"/>
  <c r="T122" i="4" s="1"/>
  <c r="T119" i="2"/>
  <c r="T118" i="2"/>
  <c r="P217" i="3"/>
  <c r="P125" i="3" s="1"/>
  <c r="P124" i="3" s="1"/>
  <c r="AU97" i="1" s="1"/>
  <c r="R124" i="4"/>
  <c r="R123" i="4" s="1"/>
  <c r="R122" i="4" s="1"/>
  <c r="T138" i="2"/>
  <c r="T126" i="3"/>
  <c r="T125" i="3"/>
  <c r="T124" i="3" s="1"/>
  <c r="BK217" i="3"/>
  <c r="J217" i="3"/>
  <c r="J101" i="3"/>
  <c r="BK124" i="4"/>
  <c r="J124" i="4" s="1"/>
  <c r="J100" i="4" s="1"/>
  <c r="BK123" i="4"/>
  <c r="BK122" i="4" s="1"/>
  <c r="J122" i="4" s="1"/>
  <c r="R138" i="2"/>
  <c r="BK120" i="5"/>
  <c r="J120" i="5" s="1"/>
  <c r="J98" i="5" s="1"/>
  <c r="BK138" i="2"/>
  <c r="J138" i="2" s="1"/>
  <c r="J98" i="2" s="1"/>
  <c r="R126" i="3"/>
  <c r="R125" i="3"/>
  <c r="R124" i="3"/>
  <c r="P124" i="4"/>
  <c r="P123" i="4" s="1"/>
  <c r="P122" i="4" s="1"/>
  <c r="AU98" i="1" s="1"/>
  <c r="BK126" i="3"/>
  <c r="J126" i="3"/>
  <c r="J100" i="3" s="1"/>
  <c r="P119" i="2"/>
  <c r="R120" i="5"/>
  <c r="R119" i="5"/>
  <c r="R118" i="5" s="1"/>
  <c r="R119" i="2"/>
  <c r="R118" i="2"/>
  <c r="P126" i="3"/>
  <c r="T120" i="5"/>
  <c r="T119" i="5"/>
  <c r="T118" i="5"/>
  <c r="BK228" i="3"/>
  <c r="J228" i="3"/>
  <c r="J102" i="3" s="1"/>
  <c r="J89" i="5"/>
  <c r="BE151" i="5"/>
  <c r="BE161" i="5"/>
  <c r="BE171" i="5"/>
  <c r="BE123" i="5"/>
  <c r="BE165" i="5"/>
  <c r="BE179" i="5"/>
  <c r="BE235" i="5"/>
  <c r="F92" i="5"/>
  <c r="BE127" i="5"/>
  <c r="BE159" i="5"/>
  <c r="BE181" i="5"/>
  <c r="BE233" i="5"/>
  <c r="BE121" i="5"/>
  <c r="BE135" i="5"/>
  <c r="BE139" i="5"/>
  <c r="BE153" i="5"/>
  <c r="BE229" i="5"/>
  <c r="BE131" i="5"/>
  <c r="BE145" i="5"/>
  <c r="BE167" i="5"/>
  <c r="BE197" i="5"/>
  <c r="BE143" i="5"/>
  <c r="BE155" i="5"/>
  <c r="BE187" i="5"/>
  <c r="BE133" i="5"/>
  <c r="BE163" i="5"/>
  <c r="BE169" i="5"/>
  <c r="BE175" i="5"/>
  <c r="BE205" i="5"/>
  <c r="BE191" i="5"/>
  <c r="BE215" i="5"/>
  <c r="BE225" i="5"/>
  <c r="BE227" i="5"/>
  <c r="BE157" i="5"/>
  <c r="BE177" i="5"/>
  <c r="BE203" i="5"/>
  <c r="BE207" i="5"/>
  <c r="BE209" i="5"/>
  <c r="BE211" i="5"/>
  <c r="BE213" i="5"/>
  <c r="BE217" i="5"/>
  <c r="BE125" i="5"/>
  <c r="BE129" i="5"/>
  <c r="BE189" i="5"/>
  <c r="BE195" i="5"/>
  <c r="BE199" i="5"/>
  <c r="BE201" i="5"/>
  <c r="BE223" i="5"/>
  <c r="BE231" i="5"/>
  <c r="BE237" i="5"/>
  <c r="BE147" i="5"/>
  <c r="BE173" i="5"/>
  <c r="BE183" i="5"/>
  <c r="BE221" i="5"/>
  <c r="BE137" i="5"/>
  <c r="BE141" i="5"/>
  <c r="BE149" i="5"/>
  <c r="BE193" i="5"/>
  <c r="BE219" i="5"/>
  <c r="E85" i="5"/>
  <c r="BE185" i="5"/>
  <c r="BE129" i="4"/>
  <c r="BE125" i="4"/>
  <c r="BE131" i="4"/>
  <c r="BE139" i="4"/>
  <c r="BE141" i="4"/>
  <c r="BE147" i="4"/>
  <c r="BE179" i="4"/>
  <c r="BE127" i="4"/>
  <c r="BE137" i="4"/>
  <c r="BE153" i="4"/>
  <c r="BE183" i="4"/>
  <c r="J91" i="4"/>
  <c r="F119" i="4"/>
  <c r="BE135" i="4"/>
  <c r="BE189" i="4"/>
  <c r="BE177" i="4"/>
  <c r="BE181" i="4"/>
  <c r="BE161" i="4"/>
  <c r="BE169" i="4"/>
  <c r="BE133" i="4"/>
  <c r="BE143" i="4"/>
  <c r="BE199" i="4"/>
  <c r="BE203" i="4"/>
  <c r="E110" i="4"/>
  <c r="BE157" i="4"/>
  <c r="BE159" i="4"/>
  <c r="BE173" i="4"/>
  <c r="BE163" i="4"/>
  <c r="BE185" i="4"/>
  <c r="BE193" i="4"/>
  <c r="BE197" i="4"/>
  <c r="BE151" i="4"/>
  <c r="BE167" i="4"/>
  <c r="BE171" i="4"/>
  <c r="BE195" i="4"/>
  <c r="BE149" i="4"/>
  <c r="BE155" i="4"/>
  <c r="BE201" i="4"/>
  <c r="BE207" i="4"/>
  <c r="BE209" i="4"/>
  <c r="BE145" i="4"/>
  <c r="BE165" i="4"/>
  <c r="BE175" i="4"/>
  <c r="BE187" i="4"/>
  <c r="BE191" i="4"/>
  <c r="BE205" i="4"/>
  <c r="F94" i="3"/>
  <c r="BE135" i="3"/>
  <c r="BE133" i="3"/>
  <c r="BE159" i="3"/>
  <c r="BE193" i="3"/>
  <c r="BE207" i="3"/>
  <c r="BE215" i="3"/>
  <c r="E112" i="3"/>
  <c r="BE137" i="3"/>
  <c r="BE157" i="3"/>
  <c r="BE181" i="3"/>
  <c r="BE169" i="3"/>
  <c r="BE171" i="3"/>
  <c r="BE224" i="3"/>
  <c r="BE139" i="3"/>
  <c r="BE197" i="3"/>
  <c r="BE220" i="3"/>
  <c r="BE145" i="3"/>
  <c r="BE163" i="3"/>
  <c r="BE183" i="3"/>
  <c r="BE211" i="3"/>
  <c r="BE218" i="3"/>
  <c r="BE222" i="3"/>
  <c r="BE226" i="3"/>
  <c r="BE167" i="3"/>
  <c r="BE185" i="3"/>
  <c r="J118" i="3"/>
  <c r="BE229" i="3"/>
  <c r="BE141" i="3"/>
  <c r="BE153" i="3"/>
  <c r="BE213" i="3"/>
  <c r="BE127" i="3"/>
  <c r="BE149" i="3"/>
  <c r="BE177" i="3"/>
  <c r="BE191" i="3"/>
  <c r="BE147" i="3"/>
  <c r="BE161" i="3"/>
  <c r="BE179" i="3"/>
  <c r="BE195" i="3"/>
  <c r="BE203" i="3"/>
  <c r="BE173" i="3"/>
  <c r="BE199" i="3"/>
  <c r="BK118" i="2"/>
  <c r="J118" i="2" s="1"/>
  <c r="J96" i="2" s="1"/>
  <c r="BE131" i="3"/>
  <c r="BE143" i="3"/>
  <c r="BE151" i="3"/>
  <c r="BE155" i="3"/>
  <c r="BE189" i="3"/>
  <c r="BE129" i="3"/>
  <c r="BE165" i="3"/>
  <c r="BE175" i="3"/>
  <c r="BE187" i="3"/>
  <c r="BE201" i="3"/>
  <c r="BE205" i="3"/>
  <c r="BE209" i="3"/>
  <c r="J89" i="2"/>
  <c r="F92" i="2"/>
  <c r="E108" i="2"/>
  <c r="BE122" i="2"/>
  <c r="BE126" i="2"/>
  <c r="BE128" i="2"/>
  <c r="BE130" i="2"/>
  <c r="BE132" i="2"/>
  <c r="BE134" i="2"/>
  <c r="BE136" i="2"/>
  <c r="BE139" i="2"/>
  <c r="BE141" i="2"/>
  <c r="BE120" i="2"/>
  <c r="BE124" i="2"/>
  <c r="AW95" i="1"/>
  <c r="BC95" i="1"/>
  <c r="BD95" i="1"/>
  <c r="F38" i="3"/>
  <c r="BC97" i="1"/>
  <c r="J36" i="4"/>
  <c r="AW98" i="1" s="1"/>
  <c r="F36" i="4"/>
  <c r="BA98" i="1"/>
  <c r="F36" i="5"/>
  <c r="BC99" i="1" s="1"/>
  <c r="F34" i="2"/>
  <c r="BA95" i="1" s="1"/>
  <c r="F34" i="5"/>
  <c r="BA99" i="1"/>
  <c r="F39" i="3"/>
  <c r="BD97" i="1"/>
  <c r="F39" i="4"/>
  <c r="BD98" i="1" s="1"/>
  <c r="F37" i="5"/>
  <c r="BD99" i="1" s="1"/>
  <c r="J36" i="3"/>
  <c r="AW97" i="1"/>
  <c r="F38" i="4"/>
  <c r="BC98" i="1" s="1"/>
  <c r="F36" i="3"/>
  <c r="BA97" i="1"/>
  <c r="F35" i="5"/>
  <c r="BB99" i="1" s="1"/>
  <c r="AS94" i="1"/>
  <c r="F37" i="4"/>
  <c r="BB98" i="1"/>
  <c r="F37" i="3"/>
  <c r="BB97" i="1"/>
  <c r="F35" i="2"/>
  <c r="BB95" i="1"/>
  <c r="J34" i="5"/>
  <c r="AW99" i="1" s="1"/>
  <c r="J98" i="4" l="1"/>
  <c r="J32" i="4"/>
  <c r="AG98" i="1" s="1"/>
  <c r="J123" i="4"/>
  <c r="J99" i="4" s="1"/>
  <c r="BK125" i="3"/>
  <c r="J125" i="3"/>
  <c r="J99" i="3"/>
  <c r="BK119" i="5"/>
  <c r="J119" i="5" s="1"/>
  <c r="J97" i="5" s="1"/>
  <c r="BK124" i="3"/>
  <c r="J124" i="3"/>
  <c r="J32" i="3" s="1"/>
  <c r="AG97" i="1" s="1"/>
  <c r="AG96" i="1" s="1"/>
  <c r="AU96" i="1"/>
  <c r="AU94" i="1" s="1"/>
  <c r="F33" i="2"/>
  <c r="AZ95" i="1" s="1"/>
  <c r="BA96" i="1"/>
  <c r="AW96" i="1"/>
  <c r="BD96" i="1"/>
  <c r="J33" i="5"/>
  <c r="AV99" i="1" s="1"/>
  <c r="AT99" i="1" s="1"/>
  <c r="J33" i="2"/>
  <c r="AV95" i="1" s="1"/>
  <c r="AT95" i="1" s="1"/>
  <c r="BC96" i="1"/>
  <c r="F33" i="5"/>
  <c r="AZ99" i="1" s="1"/>
  <c r="J30" i="2"/>
  <c r="AG95" i="1"/>
  <c r="J35" i="3"/>
  <c r="AV97" i="1"/>
  <c r="AT97" i="1"/>
  <c r="F35" i="3"/>
  <c r="AZ97" i="1" s="1"/>
  <c r="BB96" i="1"/>
  <c r="AX96" i="1"/>
  <c r="F35" i="4"/>
  <c r="AZ98" i="1"/>
  <c r="J35" i="4"/>
  <c r="AV98" i="1" s="1"/>
  <c r="AT98" i="1" s="1"/>
  <c r="AN98" i="1" l="1"/>
  <c r="BK118" i="5"/>
  <c r="J118" i="5"/>
  <c r="J96" i="5"/>
  <c r="AN97" i="1"/>
  <c r="J98" i="3"/>
  <c r="J41" i="4"/>
  <c r="AN95" i="1"/>
  <c r="J41" i="3"/>
  <c r="J39" i="2"/>
  <c r="BD94" i="1"/>
  <c r="W33" i="1" s="1"/>
  <c r="BC94" i="1"/>
  <c r="W32" i="1" s="1"/>
  <c r="AY96" i="1"/>
  <c r="BB94" i="1"/>
  <c r="AX94" i="1"/>
  <c r="AZ96" i="1"/>
  <c r="AV96" i="1" s="1"/>
  <c r="AT96" i="1" s="1"/>
  <c r="AN96" i="1" s="1"/>
  <c r="BA94" i="1"/>
  <c r="W30" i="1"/>
  <c r="AY94" i="1" l="1"/>
  <c r="J30" i="5"/>
  <c r="AG99" i="1" s="1"/>
  <c r="AG94" i="1" s="1"/>
  <c r="AK26" i="1" s="1"/>
  <c r="AZ94" i="1"/>
  <c r="W29" i="1" s="1"/>
  <c r="AW94" i="1"/>
  <c r="AK30" i="1" s="1"/>
  <c r="W31" i="1"/>
  <c r="J39" i="5" l="1"/>
  <c r="AN99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<sst xmlns="http://schemas.openxmlformats.org/spreadsheetml/2006/main" count="3643" uniqueCount="794">
  <si>
    <t>Export Komplet</t>
  </si>
  <si>
    <t/>
  </si>
  <si>
    <t>2.0</t>
  </si>
  <si>
    <t>ZAMOK</t>
  </si>
  <si>
    <t>False</t>
  </si>
  <si>
    <t>{eb843bac-e48f-44c5-91ef-562600214d09}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</si>
  <si>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</si>
  <si>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</si>
  <si>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</si>
  <si>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</si>
  <si>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</si>
  <si>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</si>
  <si>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</si>
  <si>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</si>
  <si>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</si>
  <si>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</si>
  <si>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</si>
  <si>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a údržba skalních zářezů u ST v obvodu OŘ Brno 2024-2025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</si>
  <si>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</si>
  <si>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</si>
  <si>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</si>
  <si>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</si>
  <si>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</si>
  <si>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</si>
  <si>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</si>
  <si>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</si>
  <si>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</si>
  <si>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</si>
  <si>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</si>
  <si>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</si>
  <si>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</si>
  <si>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</si>
  <si>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</si>
  <si>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</si>
  <si>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</si>
  <si>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</si>
  <si>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</si>
  <si>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</si>
  <si>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</si>
  <si>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</si>
  <si>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</si>
  <si>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</si>
  <si>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</si>
  <si>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</si>
  <si>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</si>
  <si>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</si>
  <si>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</si>
  <si>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</si>
  <si>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</si>
  <si>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</si>
  <si>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</si>
  <si>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</si>
  <si>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</si>
  <si>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</si>
  <si>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</si>
  <si>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</si>
  <si>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</si>
  <si>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</si>
  <si>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</si>
  <si>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</si>
  <si>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</si>
  <si>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</si>
  <si>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</si>
  <si>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</si>
  <si>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</si>
  <si>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</si>
  <si>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</si>
  <si>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</si>
  <si>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</si>
  <si>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</si>
  <si>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</si>
  <si>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</si>
  <si>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</si>
  <si>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</si>
  <si>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</si>
  <si>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</si>
  <si>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</si>
  <si>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2022-6-1</t>
  </si>
  <si>
    <t>VRN</t>
  </si>
  <si>
    <t>STA</t>
  </si>
  <si>
    <t>1</t>
  </si>
  <si>
    <t>{48671b9e-7a58-429c-9a0b-e843725bf7aa}</t>
  </si>
  <si>
    <t>2</t>
  </si>
  <si>
    <t>2024-6-2</t>
  </si>
  <si>
    <t>Výškové práce na skalách</t>
  </si>
  <si>
    <t>{94fdb441-5433-405b-b3ae-e3cb3d00262b}</t>
  </si>
  <si>
    <t>2024-6-2-1a</t>
  </si>
  <si>
    <t>ÚRS 2024</t>
  </si>
  <si>
    <t>Soupis</t>
  </si>
  <si>
    <t>{448a0204-b63c-4eca-8124-d409252e0019}</t>
  </si>
  <si>
    <t>2024-6-2-1b</t>
  </si>
  <si>
    <t>ÚOŽI 2024</t>
  </si>
  <si>
    <t>{057b4959-42a5-4ecb-b43f-19a6a5672284}</t>
  </si>
  <si>
    <t>2024-6-3</t>
  </si>
  <si>
    <t>Odstraňování vegetace</t>
  </si>
  <si>
    <t>{2fa0d026-4292-4de3-ad3e-7b7cd0bb5954}</t>
  </si>
  <si>
    <t>KRYCÍ LIST SOUPISU PRACÍ</t>
  </si>
  <si>
    <t>Objekt:</t>
  </si>
  <si>
    <t>2022-6-1 - VRN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</si>
  <si>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</si>
  <si>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</si>
  <si>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</si>
  <si>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</si>
  <si>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</si>
  <si>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</si>
  <si>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</si>
  <si>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</si>
  <si>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</si>
  <si>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</si>
  <si>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</si>
  <si>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</si>
  <si>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</si>
  <si>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</si>
  <si>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</si>
  <si>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</si>
  <si>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</si>
  <si>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</si>
  <si>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</si>
  <si>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</si>
  <si>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</si>
  <si>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</si>
  <si>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</si>
  <si>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</si>
  <si>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</si>
  <si>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9901000100</t>
  </si>
  <si>
    <t>Doprava materiálu mechanizací o nosnosti do 3,5 t elektrosoučástek, montážního materiálu, kameniva, písku, dlažebních kostek, suti, atd. do 10 km</t>
  </si>
  <si>
    <t>kus</t>
  </si>
  <si>
    <t>512</t>
  </si>
  <si>
    <t>-1244488351</t>
  </si>
  <si>
    <t>PP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</si>
  <si>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kus stroje.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</si>
  <si>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</si>
  <si>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</si>
  <si>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1053934132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</si>
  <si>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</si>
  <si>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</t>
  </si>
  <si>
    <t>9902100100</t>
  </si>
  <si>
    <t>Doprava materiálu mechanizací o nosnosti přes 3,5 t sypanin (kameniva, písku, suti, dlažebních kostek, atd.) do 10 km</t>
  </si>
  <si>
    <t>t</t>
  </si>
  <si>
    <t>-1429514258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</si>
  <si>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 Měrnou jednotkou je t přepravovaného materiálu.</t>
  </si>
  <si>
    <t>9902109200</t>
  </si>
  <si>
    <t>Doprava materiálu mechanizací o nosnosti přes 3,5 t sypanin (kameniva, písku, suti, dlažebních kostek, atd.) příplatek za každých dalších 10 km</t>
  </si>
  <si>
    <t>892425542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</si>
  <si>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</si>
  <si>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5</t>
  </si>
  <si>
    <t>9902200100</t>
  </si>
  <si>
    <t>Doprava materiálu mechanizací o nosnosti přes 3,5 t objemnějšího kusového materiálu (prefabrikátů, stožárů, výhybek, rozvaděčů, vybouraných hmot atd.) do 10 km</t>
  </si>
  <si>
    <t>1431087687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</si>
  <si>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</si>
  <si>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6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</si>
  <si>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</si>
  <si>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</si>
  <si>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-746879320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</si>
  <si>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</si>
  <si>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7</t>
  </si>
  <si>
    <t>9903100100</t>
  </si>
  <si>
    <t>Přeprava mechanizace na místo prováděných prací o hmotnosti do 12 t přes 50 do 100 km</t>
  </si>
  <si>
    <t>262144</t>
  </si>
  <si>
    <t>457351273</t>
  </si>
  <si>
    <t>Přeprava mechanizace na místo prováděných prací o hmotnosti do 12 t přes 50 do 100 km Poznámka: Ceny jsou určeny pro dopravu mechanizmů na místo prováděných prací po silnici i po kolejích. V ceně jsou započteny i náklady na zpáteční cestu dopravního prostředku.  Měrnou jednotkou je kus přepravovaného stroje.</t>
  </si>
  <si>
    <t>8</t>
  </si>
  <si>
    <t>9903100200</t>
  </si>
  <si>
    <t>Přeprava mechanizace na místo prováděných prací o hmotnosti do 12 t do 200 km</t>
  </si>
  <si>
    <t>1401254627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</si>
  <si>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</si>
  <si>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</t>
  </si>
  <si>
    <t>9909000100</t>
  </si>
  <si>
    <t>Poplatek za uložení suti nebo hmot na oficiální skládku</t>
  </si>
  <si>
    <t>-1291500685</t>
  </si>
  <si>
    <t>Poplatek za uložení suti nebo hmot na oficiální skládku Poznámka: V cenách jsou započteny náklady na uložení stavebního odpadu na oficiální skládku.</t>
  </si>
  <si>
    <t>Vedlejší rozpočtové náklady</t>
  </si>
  <si>
    <t>10</t>
  </si>
  <si>
    <t>021101011.R1</t>
  </si>
  <si>
    <t>Průzkumné práce pro opravy Geotechnický průzkum podrobný</t>
  </si>
  <si>
    <t>hod</t>
  </si>
  <si>
    <t>833343760</t>
  </si>
  <si>
    <t>11</t>
  </si>
  <si>
    <t>023101001.R2</t>
  </si>
  <si>
    <t xml:space="preserve">Projektové práce </t>
  </si>
  <si>
    <t>soub</t>
  </si>
  <si>
    <t>-1347222614</t>
  </si>
  <si>
    <t>Projektové práce Projektové práce v rozsahu ZRN (vyjma dále jmenované práce) do 1 mil. Kč</t>
  </si>
  <si>
    <t>2024-6-2 - Výškové práce na skalách</t>
  </si>
  <si>
    <t>Soupis:</t>
  </si>
  <si>
    <t>2024-6-2-1a - ÚRS 2024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</si>
  <si>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</si>
  <si>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</si>
  <si>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</si>
  <si>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</si>
  <si>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>HSV</t>
  </si>
  <si>
    <t>Práce a dodávky HSV</t>
  </si>
  <si>
    <t>Zemní práce</t>
  </si>
  <si>
    <t>155211122</t>
  </si>
  <si>
    <t>Očištění skalních ploch horolezeckou technikou očištění ručními nástroji motykami, páčidly</t>
  </si>
  <si>
    <t>m3</t>
  </si>
  <si>
    <t>201235615</t>
  </si>
  <si>
    <t>155211311</t>
  </si>
  <si>
    <t>Odtěžení nestabilních hornin ze skalních stěn horolezecku technikou s přehozením na vzdálenost do 3 m nebo s naložením na dopravní prostředek s použitím pneumatického nářadí</t>
  </si>
  <si>
    <t>1573137319</t>
  </si>
  <si>
    <t>155211313</t>
  </si>
  <si>
    <t>Odtěžení nestabilních hornin ze skalních stěn horolezecku technikou s přehozením na vzdálenost do 3 m nebo s naložením na dopravní prostředek hydraulickými klíny</t>
  </si>
  <si>
    <t>379082544</t>
  </si>
  <si>
    <t>155211511</t>
  </si>
  <si>
    <t>Sanace trhlin a dutin skalní stěny prováděná horolezeckou technikou aktivovanou cementovou maltou nebo suspensí hloubkovým spárováním šířka dutin do 30 mm, hloubka do 150 mm</t>
  </si>
  <si>
    <t>m</t>
  </si>
  <si>
    <t>309549424</t>
  </si>
  <si>
    <t>155211521</t>
  </si>
  <si>
    <t>Sanace trhlin a dutin skalní stěny prováděná horolezeckou technikou aktivovanou cementovou maltou nebo suspensí hloubkovým spárováním šířka dutin přes 30 do 50 mm, hloubka do 150 mm</t>
  </si>
  <si>
    <t>-1603116413</t>
  </si>
  <si>
    <t>155211522</t>
  </si>
  <si>
    <t>Sanace trhlin a dutin skalní stěny prováděná horolezeckou technikou aktivovanou cementovou maltou nebo suspensí hloubkovým spárováním šířka dutin přes 30 do 50 mm, hloubka přes 150 do 300 mm</t>
  </si>
  <si>
    <t>-1578093970</t>
  </si>
  <si>
    <t>155211523</t>
  </si>
  <si>
    <t>Sanace trhlin a dutin skalní stěny prováděná horolezeckou technikou aktivovanou cementovou maltou nebo suspensí hloubkovým spárováním šířka dutin přes 30 do 50 mm, hloubka přes 300 do 500 mm</t>
  </si>
  <si>
    <t>-1525470323</t>
  </si>
  <si>
    <t>155212116</t>
  </si>
  <si>
    <t>Vrty do skalních stěn prováděné horolezeckou technikou hloubky do 5 m přenosnými vrtacími kladivy průměru do 56 mm, v hornině tř. V a VI</t>
  </si>
  <si>
    <t>-942618607</t>
  </si>
  <si>
    <t>155212234</t>
  </si>
  <si>
    <t>Vrty do skalních stěn prováděné horolezeckou technikou hloubky do 5 m jádrové diamantovými korunkami průměru přes 56 do 93 mm úklonu přes 45°, v hornině tř. III a IV</t>
  </si>
  <si>
    <t>194392260</t>
  </si>
  <si>
    <t>155213122</t>
  </si>
  <si>
    <t>Trny z oceli prováděné horolezeckou technikou bez oka z celozávitové oceli pro uchycení sítí zainjektované cementovou maltou délky přes 3 do 5 m, průměru přes 20 do 26 mm</t>
  </si>
  <si>
    <t>-2139692484</t>
  </si>
  <si>
    <t>155213123</t>
  </si>
  <si>
    <t>Trny z oceli prováděné horolezeckou technikou bez oka z celozávitové oceli pro uchycení sítí zainjektované cementovou maltou délky přes 3 do 5 m, průměru přes 26 do 32 mm</t>
  </si>
  <si>
    <t>-63789921</t>
  </si>
  <si>
    <t>12</t>
  </si>
  <si>
    <t>155213312</t>
  </si>
  <si>
    <t>Trn z oceli pro ploty s okem D přes 20 do 26 mm l do 3 m zainjektovaný cementovou maltou prováděný horolezecky</t>
  </si>
  <si>
    <t>973383222</t>
  </si>
  <si>
    <t>Trny z oceli prováděné horolezeckou technikou s okem z betonářské oceli pro uchycení lana při montáži sítí a sloupků záchytného plotu zainjektované cementovou maltou délky do 3 m, průměru přes 20 do 26 mm</t>
  </si>
  <si>
    <t>13</t>
  </si>
  <si>
    <t>155213323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</si>
  <si>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</si>
  <si>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-1050933618</t>
  </si>
  <si>
    <t>14</t>
  </si>
  <si>
    <t>155213611</t>
  </si>
  <si>
    <t>Trn z injekčních zavrtávacích tyčí D 32 mm l do 2 m včetně vrtu D 51 mm prováděný horolezecky</t>
  </si>
  <si>
    <t>800017883</t>
  </si>
  <si>
    <t>Trny z injekčních zavrtávacích tyčí prováděné horolezeckou technikou zainjektované cementovou maltou průměru 32 mm včetně vrtů přenosnými vrtacími kladivy na ztracenou korunku průměru 51 mm, délky do 2 m</t>
  </si>
  <si>
    <t>155213612</t>
  </si>
  <si>
    <t>Trn z injekčních zavrtávacích tyčí D 32 mm l přes 2 do 3 m včetně vrtu D 51 mm prováděný horolezecky</t>
  </si>
  <si>
    <t>634364930</t>
  </si>
  <si>
    <t>Trny z injekčních zavrtávacích tyčí prováděné horolezeckou technikou zainjektované cementovou maltou průměru 32 mm včetně vrtů přenosnými vrtacími kladivy na ztracenou korunku průměru 51 mm, délky přes 2 do 3 m</t>
  </si>
  <si>
    <t>16</t>
  </si>
  <si>
    <t>155214111</t>
  </si>
  <si>
    <t>Síťování skalních stěn prováděné horolezeckou technikou montáž pásů ocelové sítě</t>
  </si>
  <si>
    <t>m2</t>
  </si>
  <si>
    <t>-654490503</t>
  </si>
  <si>
    <t>17</t>
  </si>
  <si>
    <t>155214112</t>
  </si>
  <si>
    <t>Síťování skalních stěn prováděné horolezeckou technikou montáž pásů geomříže</t>
  </si>
  <si>
    <t>-541757079</t>
  </si>
  <si>
    <t>18</t>
  </si>
  <si>
    <t>M</t>
  </si>
  <si>
    <t>31319117</t>
  </si>
  <si>
    <t>síť na skálu s oky 8x10 cm povrch galfan s poplastováním 50x2m</t>
  </si>
  <si>
    <t>2006238792</t>
  </si>
  <si>
    <t>19</t>
  </si>
  <si>
    <t>31319160</t>
  </si>
  <si>
    <t>síť na skálu s oky 8x10 cm pozinkovaná ø 3,0 mm, 50x2 m</t>
  </si>
  <si>
    <t>1122536768</t>
  </si>
  <si>
    <t>20</t>
  </si>
  <si>
    <t>31319110</t>
  </si>
  <si>
    <t>síť na skálu s oky 60x80mm drát D 2,2mm povrch galfan 50x2m</t>
  </si>
  <si>
    <t>1604084481</t>
  </si>
  <si>
    <t>31319114</t>
  </si>
  <si>
    <t>síť na skálu s oky 60x80mm povrch galfan s poplastováním 50x2m</t>
  </si>
  <si>
    <t>-1790325816</t>
  </si>
  <si>
    <t>22</t>
  </si>
  <si>
    <t>31319130</t>
  </si>
  <si>
    <t>kroužky spojovací na sítě pro ochranu skal</t>
  </si>
  <si>
    <t>-851154678</t>
  </si>
  <si>
    <t>23</t>
  </si>
  <si>
    <t>31452107</t>
  </si>
  <si>
    <t>lano ocelové šestipramenné Pz 6x19 drátů D 10,0mm</t>
  </si>
  <si>
    <t>1801429117</t>
  </si>
  <si>
    <t>24</t>
  </si>
  <si>
    <t>31452108</t>
  </si>
  <si>
    <t>lano ocelové šestipramenné Pz 6x19 drátů D 12,5mm</t>
  </si>
  <si>
    <t>1817021313</t>
  </si>
  <si>
    <t>25</t>
  </si>
  <si>
    <t>31452112</t>
  </si>
  <si>
    <t>lano ocelové šestipramenné Pz+PVC 6x19 drátů D 10,0/12,0mm</t>
  </si>
  <si>
    <t>1113229223</t>
  </si>
  <si>
    <t>26</t>
  </si>
  <si>
    <t>31452113</t>
  </si>
  <si>
    <t>lano ocelové šestipramenné Pz+PVC 6x19 drátů D 12,5/14,5mm</t>
  </si>
  <si>
    <t>186931073</t>
  </si>
  <si>
    <t>27</t>
  </si>
  <si>
    <t>31452183</t>
  </si>
  <si>
    <t>svorka lanová Pz D 13mm</t>
  </si>
  <si>
    <t>-931461531</t>
  </si>
  <si>
    <t>28</t>
  </si>
  <si>
    <t>69321014</t>
  </si>
  <si>
    <t>geomříž dvouosá tuhá PP s tahovou pevností 40kN/m</t>
  </si>
  <si>
    <t>524283312</t>
  </si>
  <si>
    <t>29</t>
  </si>
  <si>
    <t>31452106</t>
  </si>
  <si>
    <t>lano ocelové šestipramenné Pz 6 x19 drátů  D 8,0mm</t>
  </si>
  <si>
    <t>1060471901</t>
  </si>
  <si>
    <t>30</t>
  </si>
  <si>
    <t>31452111</t>
  </si>
  <si>
    <t>lano ocelové šestipramenné Pz+PVC 6 x19 drátů  D  8,0/10,0mm</t>
  </si>
  <si>
    <t>900686512</t>
  </si>
  <si>
    <t>31</t>
  </si>
  <si>
    <t>31452182</t>
  </si>
  <si>
    <t>svorka lanová Pz D 10mm</t>
  </si>
  <si>
    <t>1352427733</t>
  </si>
  <si>
    <t>lanová svorka Pz DIN 741 D 10mm</t>
  </si>
  <si>
    <t>32</t>
  </si>
  <si>
    <t>31197012</t>
  </si>
  <si>
    <t>napínák lanový oko-hák Zn bílý M10</t>
  </si>
  <si>
    <t>1522886290</t>
  </si>
  <si>
    <t>33</t>
  </si>
  <si>
    <t>R13021019.2</t>
  </si>
  <si>
    <t>Samozavrtávací tyč R25N s korunkou, spojníky pr. 25 mm, dl. 4m + matka a podložka</t>
  </si>
  <si>
    <t>1652409309</t>
  </si>
  <si>
    <t>34</t>
  </si>
  <si>
    <t>31319100</t>
  </si>
  <si>
    <t>síť na skálu s oky 8x10 cm s vpleteným lanem po 30 cm, 2,15x50 m</t>
  </si>
  <si>
    <t>-1144982428</t>
  </si>
  <si>
    <t>35</t>
  </si>
  <si>
    <t>155214211</t>
  </si>
  <si>
    <t>Síťování skalních stěn prováděné horolezeckou technikou montáž ocelového lana pro uchycení sítě průměru do 10 mm</t>
  </si>
  <si>
    <t>-370889257</t>
  </si>
  <si>
    <t>36</t>
  </si>
  <si>
    <t>155214212</t>
  </si>
  <si>
    <t>Síťování skalních stěn prováděné horolezeckou technikou montáž ocelového lana pro uchycení sítě průměru přes 10 mm</t>
  </si>
  <si>
    <t>-2123886348</t>
  </si>
  <si>
    <t>37</t>
  </si>
  <si>
    <t>155214311</t>
  </si>
  <si>
    <t>Záchytný plot prováděný horolezeckou technikou sloupky osazené do vrtů včetně vystředění a zalití cementovou injekční směsí pro plot lehký betonářská výztuž délky do 3 m, průměru do 32 mm</t>
  </si>
  <si>
    <t>1615790352</t>
  </si>
  <si>
    <t>38</t>
  </si>
  <si>
    <t>155214312</t>
  </si>
  <si>
    <t>Záchytný plot prováděný horolezeckou technikou sloupky osazené do vrtů včetně vystředění a zalití cementovou injekční směsí pro plot lehký betonářská výztuž délky do 3 m, průměru přes 32 mm</t>
  </si>
  <si>
    <t>859744246</t>
  </si>
  <si>
    <t>39</t>
  </si>
  <si>
    <t>155214411</t>
  </si>
  <si>
    <t>Záchytný plot prováděný horolezeckou technikou sloupky osazené do vrtů včetně vystředění a zalití cementovou injekční směsí pro plot těžký ocelová trubka délky do 3 m, průměru do 89/10 mm</t>
  </si>
  <si>
    <t>-2697115</t>
  </si>
  <si>
    <t>40</t>
  </si>
  <si>
    <t>155214412</t>
  </si>
  <si>
    <t>Záchytný plot prováděný horolezeckou technikou sloupky osazené do vrtů včetně vystředění a zalití cementovou injekční směsí pro plot těžký ocelová trubka délky do 3 m, průměru přes 89/10 mm</t>
  </si>
  <si>
    <t>-842562227</t>
  </si>
  <si>
    <t>41</t>
  </si>
  <si>
    <t>155214511</t>
  </si>
  <si>
    <t>Záchytný plot prováděný horolezeckou technikou ukotvení sloupků lany</t>
  </si>
  <si>
    <t>-1217850870</t>
  </si>
  <si>
    <t>42</t>
  </si>
  <si>
    <t>155214521</t>
  </si>
  <si>
    <t>Záchytný plot prováděný horolezeckou technikou montáž pletiva na sloupky</t>
  </si>
  <si>
    <t>858167699</t>
  </si>
  <si>
    <t>43</t>
  </si>
  <si>
    <t>155214525</t>
  </si>
  <si>
    <t>Záchytný plot prováděný horolezeckou technikou montáž ztužujících lan k pletivu</t>
  </si>
  <si>
    <t>1408276396</t>
  </si>
  <si>
    <t>44</t>
  </si>
  <si>
    <t>155215111</t>
  </si>
  <si>
    <t>Montáž dynamické bariéry prováděná horolezeckou technikou I. skupiny (odolnost do 1 000 kJ)</t>
  </si>
  <si>
    <t>-1063854875</t>
  </si>
  <si>
    <t>45</t>
  </si>
  <si>
    <t>155215121</t>
  </si>
  <si>
    <t>Montáž dynamické bariéry prováděná horolezeckou technikou II. skupiny (odolnost do 2 000 kJ)</t>
  </si>
  <si>
    <t>1811816161</t>
  </si>
  <si>
    <t>Zakládání</t>
  </si>
  <si>
    <t>46</t>
  </si>
  <si>
    <t>281604111</t>
  </si>
  <si>
    <t>Injektování aktivovanými směsmi  vzestupné, tlakem do 0,60 MPa</t>
  </si>
  <si>
    <t>423488772</t>
  </si>
  <si>
    <t>47</t>
  </si>
  <si>
    <t>281604121</t>
  </si>
  <si>
    <t>Injektování aktivovanými směsmi  sestupné, tlakem do 0,60 MPa</t>
  </si>
  <si>
    <t>-462028264</t>
  </si>
  <si>
    <t>48</t>
  </si>
  <si>
    <t>282605111</t>
  </si>
  <si>
    <t>Injektování povrchové vysokotlaké pryskyřicemi neředitelnými vodou  bez obturátoru, tlakem do 30,0 MPa</t>
  </si>
  <si>
    <t>-253785830</t>
  </si>
  <si>
    <t>49</t>
  </si>
  <si>
    <t>58521113</t>
  </si>
  <si>
    <t>cement portlandský 52,5 MPa, pro nízké teploty</t>
  </si>
  <si>
    <t>-1460620095</t>
  </si>
  <si>
    <t>50</t>
  </si>
  <si>
    <t>24551750</t>
  </si>
  <si>
    <t>hmota injektážní epoxidová pro trhliny 0,5-10 mm</t>
  </si>
  <si>
    <t>litr</t>
  </si>
  <si>
    <t>493572851</t>
  </si>
  <si>
    <t>Komunikace pozemní</t>
  </si>
  <si>
    <t>51</t>
  </si>
  <si>
    <t>326214121</t>
  </si>
  <si>
    <t>Zdivo LTM z gabionů dvouzákrutová síť pozinkovaná vyplněná kamenem</t>
  </si>
  <si>
    <t>1041075676</t>
  </si>
  <si>
    <t>Zdivo z lomového kamene na sucho do drátěných košů (gabionů) ze splétané dvouzákrutové ocelové sítě pozinkované</t>
  </si>
  <si>
    <t>2024-6-2-1b - ÚOŽI 2024</t>
  </si>
  <si>
    <t>5914001010</t>
  </si>
  <si>
    <t>Zřízení gabionu vázaného s oky 100x50 mm o rozměru 0,5x0,5x0,5 m (0,125 m3)</t>
  </si>
  <si>
    <t>896949237</t>
  </si>
  <si>
    <t>Zřízení gabionu vázaného s oky 100x50 mm o rozměru 0,5x0,5x0,5 m (0,125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</si>
  <si>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5914001020</t>
  </si>
  <si>
    <t>Zřízení gabionu vázaného s oky 100x50 mm o rozměru 1,0x0,5x0,5 m (0,250 m3)</t>
  </si>
  <si>
    <t>2051912605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</si>
  <si>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</si>
  <si>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5914001030</t>
  </si>
  <si>
    <t>Zřízení gabionu vázaného s oky 100x50 mm o rozměru 1,5x0,5x0,5 m (0,375 m3)</t>
  </si>
  <si>
    <t>1295645968</t>
  </si>
  <si>
    <t>Zřízení gabionu vázaného s oky 100x50 mm o rozměru 1,5x0,5x0,5 m (0,375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</si>
  <si>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5914001040</t>
  </si>
  <si>
    <t>Zřízení gabionu vázaného s oky 100x50 mm o rozměru 2,0x0,5x0,5 m (0,500 m3)</t>
  </si>
  <si>
    <t>1746925521</t>
  </si>
  <si>
    <t>Zřízení gabionu vázaného s oky 100x50 mm o rozměru 2,0x0,5x0,5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</si>
  <si>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5914001050</t>
  </si>
  <si>
    <t>Zřízení gabionu vázaného s oky 100x50 mm o rozměru 1,0x1,0x0,5 m (0,500 m3)</t>
  </si>
  <si>
    <t>44468879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</si>
  <si>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</si>
  <si>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</si>
  <si>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</si>
  <si>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-1098913912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</si>
  <si>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</si>
  <si>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</si>
  <si>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</si>
  <si>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264751984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</si>
  <si>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</si>
  <si>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5914001080</t>
  </si>
  <si>
    <t>Zřízení gabionu vázaného s oky 100x50 mm o rozměru 2,0x1,0x1,0 m (2,000 m3)</t>
  </si>
  <si>
    <t>1892203227</t>
  </si>
  <si>
    <t>Zřízení gabionu vázaného s oky 100x50 mm o rozměru 2,0x1,0x1,0 m (2,000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</si>
  <si>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5914001110</t>
  </si>
  <si>
    <t>Zřízení gabionu vázaného s oky 100x100 mm o rozměru 0,5x0,5x0,5 m (0,125 m3)</t>
  </si>
  <si>
    <t>-699316693</t>
  </si>
  <si>
    <t>Zřízení gabionu vázaného s oky 100x100 mm o rozměru 0,5x0,5x0,5 m (0,125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</si>
  <si>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5914001120</t>
  </si>
  <si>
    <t>Zřízení gabionu vázaného s oky 100x100 mm o rozměru 1,0x0,5x0,5 m (0,250 m3)</t>
  </si>
  <si>
    <t>1347190879</t>
  </si>
  <si>
    <t>Zřízení gabionu vázaného s oky 100x100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</si>
  <si>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5914001130</t>
  </si>
  <si>
    <t>Zřízení gabionu vázaného s oky 100x100 mm o rozměru 1,5x0,5x0,5 m (0,375 m3)</t>
  </si>
  <si>
    <t>-5189299</t>
  </si>
  <si>
    <t>Zřízení gabionu vázaného s oky 100x100 mm o rozměru 1,5x0,5x0,5 m (0,375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</si>
  <si>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5914001140</t>
  </si>
  <si>
    <t>Zřízení gabionu vázaného s oky 100x100 mm o rozměru 2,0x0,5x0,5 m (0,500 m3)</t>
  </si>
  <si>
    <t>-578366548</t>
  </si>
  <si>
    <t>Zřízení gabionu vázaného s oky 100x100 mm o rozměru 2,0x0,5x0,5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</si>
  <si>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5914001150</t>
  </si>
  <si>
    <t>Zřízení gabionu vázaného s oky 100x100 mm o rozměru 1,0x1,0x0,5 m (0,500 m3)</t>
  </si>
  <si>
    <t>-957259560</t>
  </si>
  <si>
    <t>Zřízení gabionu vázaného s oky 100x100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</si>
  <si>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5914001160</t>
  </si>
  <si>
    <t>Zřízení gabionu vázaného s oky 100x100 mm o rozměru 1,0x1,0x1,0 m (1,000 m3)</t>
  </si>
  <si>
    <t>246375546</t>
  </si>
  <si>
    <t>Zřízení gabionu vázaného s oky 100x100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</si>
  <si>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5914001170</t>
  </si>
  <si>
    <t>Zřízení gabionu vázaného s oky 100x100 mm o rozměru 1,5x1,0x1,0 m (1,500 m3)</t>
  </si>
  <si>
    <t>2144042153</t>
  </si>
  <si>
    <t>Zřízení gabionu vázaného s oky 100x100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</si>
  <si>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5914001180</t>
  </si>
  <si>
    <t>Zřízení gabionu vázaného s oky 100x100 mm o rozměru 2,0x1,0x1,0 m (2,000 m3)</t>
  </si>
  <si>
    <t>-144940293</t>
  </si>
  <si>
    <t>Zřízení gabionu vázaného s oky 100x100 mm o rozměru 2,0x1,0x1,0 m (2,000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</si>
  <si>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5914080110</t>
  </si>
  <si>
    <t>Zřízení ochrany skalních svahů kamenné zdi. Poznámka: 1. V cenách jsou započteny náklady na naložení výzisku na dopravní prostředek.2. V cenách nejsou obsaženy náklady na dodávku materiálu a zemní práce.</t>
  </si>
  <si>
    <t>-2056402356</t>
  </si>
  <si>
    <t>5914080120</t>
  </si>
  <si>
    <t>Zřízení ochrany skalních svahů kamenné tarasy. Poznámka: 1. V cenách jsou započteny náklady na naložení výzisku na dopravní prostředek.2. V cenách nejsou obsaženy náklady na dodávku materiálu a zemní práce.</t>
  </si>
  <si>
    <t>-476447492</t>
  </si>
  <si>
    <t>5964102020</t>
  </si>
  <si>
    <t>Gabionový koš kompletní s vázanými oky 100x50 mm 0,50x0,50x0,50 m (0,125m3)</t>
  </si>
  <si>
    <t>597852969</t>
  </si>
  <si>
    <t>5964102021</t>
  </si>
  <si>
    <t>Gabionový koš kompletní s vázanými oky 100x50 mm 1,00x0,50x0,50 m (0,250m3)</t>
  </si>
  <si>
    <t>-1146666952</t>
  </si>
  <si>
    <t>5964102022</t>
  </si>
  <si>
    <t>Gabionový koš kompletní s vázanými oky 100x50 mm 1,50x0,50x0,50 m (0,375m3)</t>
  </si>
  <si>
    <t>1137624224</t>
  </si>
  <si>
    <t>5964102023</t>
  </si>
  <si>
    <t>Gabionový koš kompletní s vázanými oky 100x50 mm 2,00x0,50x0,50 m (0,500 m3)</t>
  </si>
  <si>
    <t>613457805</t>
  </si>
  <si>
    <t>5964102030</t>
  </si>
  <si>
    <t>Gabionový koš kompletní s vázanými oky 100x50 mm 1,00x1,00x0,50 m (0,500 m3)</t>
  </si>
  <si>
    <t>-1177281392</t>
  </si>
  <si>
    <t>5964102031</t>
  </si>
  <si>
    <t>Gabionový koš kompletní s vázanými oky 100x50 mm 1,00x1,00x1,00 m (1,000 m3)</t>
  </si>
  <si>
    <t>1601058584</t>
  </si>
  <si>
    <t>5964102032</t>
  </si>
  <si>
    <t>Gabionový koš kompletní s vázanými oky 100x50 mm 1,50x1,00x1,00 m (1,500 m3)</t>
  </si>
  <si>
    <t>739631575</t>
  </si>
  <si>
    <t>5964102033</t>
  </si>
  <si>
    <t>Gabionový koš kompletní s vázanými oky 100x50 mm 2,00x1,00x1,00 m (2,000 m3)</t>
  </si>
  <si>
    <t>-1565005687</t>
  </si>
  <si>
    <t>5964102040</t>
  </si>
  <si>
    <t>Gabionový koš kompletní s vázanými oky 100x100 mm 0,50x0,50x0,50 m (0,125m3)</t>
  </si>
  <si>
    <t>-636282942</t>
  </si>
  <si>
    <t>5964102041</t>
  </si>
  <si>
    <t>Gabionový koš kompletní s vázanými oky 100x100 mm 1,00x0,50x0,50 m (0,250m3)</t>
  </si>
  <si>
    <t>763153488</t>
  </si>
  <si>
    <t>5964102042</t>
  </si>
  <si>
    <t>Gabionový koš kompletní s vázanými oky 100x100 mm 1,50x0,50x0,50 m (0,375m3)</t>
  </si>
  <si>
    <t>1862320968</t>
  </si>
  <si>
    <t>5964102043</t>
  </si>
  <si>
    <t>Gabionový koš kompletní s vázanými oky 100x100 mm 2,00x0,50x0,50 m (0,500 m3)</t>
  </si>
  <si>
    <t>1937011781</t>
  </si>
  <si>
    <t>5964102044</t>
  </si>
  <si>
    <t>Gabionový koš kompletní s vázanými oky 100x100 mm 1,00x1,00x0,50 m (0,500 m3)</t>
  </si>
  <si>
    <t>1872749483</t>
  </si>
  <si>
    <t>5964102050</t>
  </si>
  <si>
    <t>Gabionový koš kompletní s vázanými oky 100x100 mm 1,00x1,00x1,00 m (1,000 m3)</t>
  </si>
  <si>
    <t>-752442938</t>
  </si>
  <si>
    <t>5964102051</t>
  </si>
  <si>
    <t>Gabionový koš kompletní s vázanými oky 100x100 mm 1,50x1,00x1,00 m (1,500 m3)</t>
  </si>
  <si>
    <t>845312814</t>
  </si>
  <si>
    <t>5964102052</t>
  </si>
  <si>
    <t>Gabionový koš kompletní s vázanými oky 100x100 mm 2,00x1,00x1,00 m (2,000 m3)</t>
  </si>
  <si>
    <t>2048896778</t>
  </si>
  <si>
    <t>5955101045</t>
  </si>
  <si>
    <t>Lomový kámen tříděný pro rovnaniny</t>
  </si>
  <si>
    <t>-2099907969</t>
  </si>
  <si>
    <t>5964161020</t>
  </si>
  <si>
    <t>Beton lehce zhutnitelný C 25/30;X0 F5 2 395 2 898</t>
  </si>
  <si>
    <t>-1483265741</t>
  </si>
  <si>
    <t>5914095020</t>
  </si>
  <si>
    <t>Čištění skalních svahů v ochranném pásmu dráhy od zvětralé horniny</t>
  </si>
  <si>
    <t>1392436958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</si>
  <si>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</si>
  <si>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5914100040</t>
  </si>
  <si>
    <t>Oprava ochranné konstrukce a zpevnění svahů ve styku s vodními toky a díly dlažbou</t>
  </si>
  <si>
    <t>222476618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</si>
  <si>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</si>
  <si>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5914100050</t>
  </si>
  <si>
    <t>Oprava ochranné konstrukce a zpevnění svahů ve styku s vodními toky a díly rovnaninou</t>
  </si>
  <si>
    <t>-2000786265</t>
  </si>
  <si>
    <t>Oprava ochranné konstrukce a zpevnění svahů ve styku s vodními toky a díly rovnaninou. Poznámka: 1. V cenách jsou započteny náklady na opravu podle vzorových listů a naložení výzisku na dopravní prostředek. 2. V cenách nejsou obsaženy náklady na dodávku materiálu.</t>
  </si>
  <si>
    <t>5914100060</t>
  </si>
  <si>
    <t>Oprava ochranné konstrukce a zpevnění svahů ve styku s vodními toky a díly masivními obklady</t>
  </si>
  <si>
    <t>-918290739</t>
  </si>
  <si>
    <t>Oprava ochranné konstrukce a zpevnění svahů ve styku s vodními toky a díly masivními obklady. Poznámka: 1. V cenách jsou započteny náklady na opravu podle vzorových listů a naložení výzisku na dopravní prostředek. 2. V cenách nejsou obsaženy náklady na dodávku materiálu.</t>
  </si>
  <si>
    <t>5914100070</t>
  </si>
  <si>
    <t>Oprava ochranné konstrukce a zpevnění svahů ve styku s vodními toky a díly gabiony</t>
  </si>
  <si>
    <t>2089038817</t>
  </si>
  <si>
    <t>Oprava ochranné konstrukce a zpevnění svahů ve styku s vodními toky a díly gabiony. Poznámka: 1. V cenách jsou započteny náklady na opravu podle vzorových listů a naložení výzisku na dopravní prostředek. 2. V cenách nejsou obsaženy náklady na dodávku materiálu.</t>
  </si>
  <si>
    <t>5914100080</t>
  </si>
  <si>
    <t>Oprava ochranné konstrukce a zpevnění svahů ve styku s vodními toky a díly textilní matrací</t>
  </si>
  <si>
    <t>1001161546</t>
  </si>
  <si>
    <t>Oprava ochranné konstrukce a zpevnění svahů ve styku s vodními toky a díly textilní matrací. Poznámka: 1. V cenách jsou započteny náklady na opravu podle vzorových listů a naložení výzisku na dopravní prostředek. 2. V cenách nejsou obsaženy náklady na dodávku materiálu.</t>
  </si>
  <si>
    <t>5914100090</t>
  </si>
  <si>
    <t>Oprava ochranné konstrukce a zpevnění svahů ve styku s vodními toky a díly sítí a rohoží</t>
  </si>
  <si>
    <t>-2013352858</t>
  </si>
  <si>
    <t>Oprava ochranné konstrukce a zpevnění svahů ve styku s vodními toky a díly sítí a rohoží. Poznámka: 1. V cenách jsou započteny náklady na opravu podle vzorových listů a naložení výzisku na dopravní prostředek. 2. V cenách nejsou obsaženy náklady na dodávku materiálu.</t>
  </si>
  <si>
    <t>2024-6-3 - Odstraňování vegetace</t>
  </si>
  <si>
    <t>5904005010</t>
  </si>
  <si>
    <t>Vysečení travního porostu ručně sklon terénu do 1:2</t>
  </si>
  <si>
    <t>-261174560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</si>
  <si>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</si>
  <si>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</si>
  <si>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</si>
  <si>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-135677591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</si>
  <si>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</si>
  <si>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5904020010</t>
  </si>
  <si>
    <t>Vyřezání křovin porost řídký 1 až 5 kusů stonků na m2 plochy sklon terénu do 1:2</t>
  </si>
  <si>
    <t>-40024610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</si>
  <si>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</si>
  <si>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</si>
  <si>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</si>
  <si>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-885871151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</si>
  <si>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</si>
  <si>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</si>
  <si>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</si>
  <si>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463663917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</si>
  <si>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</si>
  <si>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</si>
  <si>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</si>
  <si>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1022471646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</si>
  <si>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</si>
  <si>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</si>
  <si>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</si>
  <si>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1815092032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</si>
  <si>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</si>
  <si>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</si>
  <si>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</si>
  <si>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487157608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</si>
  <si>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</si>
  <si>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5904035010</t>
  </si>
  <si>
    <t>Kácení stromů se sklonem terénu do 1:2 obvodem kmene od 31 do 63 cm</t>
  </si>
  <si>
    <t>-1579771344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</si>
  <si>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</si>
  <si>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</si>
  <si>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</si>
  <si>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-245038661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</si>
  <si>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</si>
  <si>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5904035030</t>
  </si>
  <si>
    <t>Kácení stromů se sklonem terénu do 1:2 obvodem kmene přes 80 do 157 cm</t>
  </si>
  <si>
    <t>-285362055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</si>
  <si>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</si>
  <si>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</si>
  <si>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</si>
  <si>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867840842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</si>
  <si>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</si>
  <si>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5904035050</t>
  </si>
  <si>
    <t>Kácení stromů se sklonem terénu do 1:2 obvodem kmene přes 220 do 283 cm</t>
  </si>
  <si>
    <t>-2018211068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</si>
  <si>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</si>
  <si>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5904035060</t>
  </si>
  <si>
    <t>Kácení stromů se sklonem terénu do 1:2 obvodem kmene přes 283 cm</t>
  </si>
  <si>
    <t>1662469642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</si>
  <si>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</si>
  <si>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5904035110</t>
  </si>
  <si>
    <t>Kácení stromů se sklonem terénu přes 1:2 obvodem kmene od 31 do 63 cm</t>
  </si>
  <si>
    <t>552338447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</si>
  <si>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</si>
  <si>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</si>
  <si>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</si>
  <si>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-1608355652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</si>
  <si>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</si>
  <si>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5904035130</t>
  </si>
  <si>
    <t>Kácení stromů se sklonem terénu přes 1:2 obvodem kmene přes 80 do 157 cm</t>
  </si>
  <si>
    <t>2144810746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</si>
  <si>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</si>
  <si>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</si>
  <si>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</si>
  <si>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-51240229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</si>
  <si>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</si>
  <si>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</si>
  <si>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</si>
  <si>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614562809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</si>
  <si>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</si>
  <si>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5904035160</t>
  </si>
  <si>
    <t>Kácení stromů se sklonem terénu přes 1:2 obvodem kmene přes 283 cm</t>
  </si>
  <si>
    <t>1351194715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</si>
  <si>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</si>
  <si>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5904040010</t>
  </si>
  <si>
    <t>Rizikové kácení stromů listnatých se sklonem terénu do 1:2 obvodem kmene od 31 do 63 cm</t>
  </si>
  <si>
    <t>1908827718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</si>
  <si>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</si>
  <si>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5904040020</t>
  </si>
  <si>
    <t>Rizikové kácení stromů listnatých se sklonem terénu do 1:2 obvodem kmene přes 63 do 80 cm</t>
  </si>
  <si>
    <t>1865890141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</si>
  <si>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</si>
  <si>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5904040030</t>
  </si>
  <si>
    <t>Rizikové kácení stromů listnatých se sklonem terénu do 1:2 obvodem kmene přes 80 do 157 cm</t>
  </si>
  <si>
    <t>212944396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</si>
  <si>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</si>
  <si>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5904040040</t>
  </si>
  <si>
    <t>Rizikové kácení stromů listnatých se sklonem terénu do 1:2 obvodem kmene přes 157 do 220 cm</t>
  </si>
  <si>
    <t>-467337827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</si>
  <si>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</si>
  <si>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5904040050</t>
  </si>
  <si>
    <t>Rizikové kácení stromů listnatých se sklonem terénu do 1:2 obvodem kmene přes 220 do 283 cm</t>
  </si>
  <si>
    <t>-1037154051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</si>
  <si>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</si>
  <si>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5904040060</t>
  </si>
  <si>
    <t>Rizikové kácení stromů listnatých se sklonem terénu do 1:2 obvodem kmene přes 283 cm</t>
  </si>
  <si>
    <t>157946413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</si>
  <si>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</si>
  <si>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5904040110</t>
  </si>
  <si>
    <t>Rizikové kácení stromů listnatých se sklonem terénu přes 1:2 obvodem kmene od 31 do 63 cm</t>
  </si>
  <si>
    <t>-839150703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</si>
  <si>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</si>
  <si>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5904040120</t>
  </si>
  <si>
    <t>Rizikové kácení stromů listnatých se sklonem terénu přes 1:2 obvodem kmene přes 63 do 80 cm</t>
  </si>
  <si>
    <t>-375819178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</si>
  <si>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</si>
  <si>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5904040130</t>
  </si>
  <si>
    <t>Rizikové kácení stromů listnatých se sklonem terénu přes 1:2 obvodem kmene přes 80 do 157 cm</t>
  </si>
  <si>
    <t>-1698870675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</si>
  <si>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</si>
  <si>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5904040140</t>
  </si>
  <si>
    <t>Rizikové kácení stromů listnatých se sklonem terénu přes 1:2 obvodem kmene přes 157 do 220 cm</t>
  </si>
  <si>
    <t>-1004269783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</si>
  <si>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</si>
  <si>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5904040150</t>
  </si>
  <si>
    <t>Rizikové kácení stromů listnatých se sklonem terénu přes 1:2 obvodem kmene přes 220 do 283 cm</t>
  </si>
  <si>
    <t>1433725752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</si>
  <si>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</si>
  <si>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5904040160</t>
  </si>
  <si>
    <t>Rizikové kácení stromů listnatých se sklonem terénu přes 1:2 obvodem kmene přes 283 cm</t>
  </si>
  <si>
    <t>1172928936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</si>
  <si>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</si>
  <si>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5904040210</t>
  </si>
  <si>
    <t>Rizikové kácení stromů jehličnatých se sklonem terénu do 1:2 obvodem kmene od 31 do 63 cm</t>
  </si>
  <si>
    <t>-585146139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</si>
  <si>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</si>
  <si>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5904040220</t>
  </si>
  <si>
    <t>Rizikové kácení stromů jehličnatých se sklonem terénu do 1:2 obvodem kmene přes 63 do 80 cm</t>
  </si>
  <si>
    <t>1943428968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</si>
  <si>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</si>
  <si>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5904040230</t>
  </si>
  <si>
    <t>Rizikové kácení stromů jehličnatých se sklonem terénu do 1:2 obvodem kmene přes 80 do 157 cm</t>
  </si>
  <si>
    <t>-1575115730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</si>
  <si>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</si>
  <si>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5904040240</t>
  </si>
  <si>
    <t>Rizikové kácení stromů jehličnatých se sklonem terénu do 1:2 obvodem kmene přes 157 do 220 cm</t>
  </si>
  <si>
    <t>-396776918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</si>
  <si>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</si>
  <si>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5904040250</t>
  </si>
  <si>
    <t>Rizikové kácení stromů jehličnatých se sklonem terénu do 1:2 obvodem kmene přes 220 do 283 cm</t>
  </si>
  <si>
    <t>-489290730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</si>
  <si>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</si>
  <si>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5904040260</t>
  </si>
  <si>
    <t>Rizikové kácení stromů jehličnatých se sklonem terénu do 1:2 obvodem kmene přes 283 cm</t>
  </si>
  <si>
    <t>1574581195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</si>
  <si>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</si>
  <si>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5904040310</t>
  </si>
  <si>
    <t>Rizikové kácení stromů jehličnatých se sklonem terénu přes 1:2 obvodem kmene od 31 do 63 cm</t>
  </si>
  <si>
    <t>509308403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</si>
  <si>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</si>
  <si>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5904040320</t>
  </si>
  <si>
    <t>Rizikové kácení stromů jehličnatých se sklonem terénu přes 1:2 obvodem kmene přes 63 do 80 cm</t>
  </si>
  <si>
    <t>315700287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</si>
  <si>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</si>
  <si>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</si>
  <si>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</si>
  <si>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-1466597087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</si>
  <si>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</si>
  <si>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5904040340</t>
  </si>
  <si>
    <t>Rizikové kácení stromů jehličnatých se sklonem terénu přes 1:2 obvodem kmene přes 157 do 220 cm</t>
  </si>
  <si>
    <t>1651600393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</si>
  <si>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</si>
  <si>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5904040350</t>
  </si>
  <si>
    <t>Rizikové kácení stromů jehličnatých se sklonem terénu přes 1:2 obvodem kmene přes 220 do 283 cm</t>
  </si>
  <si>
    <t>-418240700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</si>
  <si>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</si>
  <si>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5904040360</t>
  </si>
  <si>
    <t>Rizikové kácení stromů jehličnatých se sklonem terénu přes 1:2 obvodem kmene přes 283 cm</t>
  </si>
  <si>
    <t>390423912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</si>
  <si>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</si>
  <si>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5904045010</t>
  </si>
  <si>
    <t>Odstranění pařezu mechanicky průměru do 10 cm</t>
  </si>
  <si>
    <t>-1244884810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</si>
  <si>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</si>
  <si>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</si>
  <si>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</t>
  </si>
  <si>
    <t>-712398547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</si>
  <si>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</si>
  <si>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5904045030</t>
  </si>
  <si>
    <t>Odstranění pařezu mechanicky průměru přes 30 cm do 60 cm</t>
  </si>
  <si>
    <t>-1889286275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</si>
  <si>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</si>
  <si>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</si>
  <si>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</t>
  </si>
  <si>
    <t>-169460718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</si>
  <si>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</si>
  <si>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</si>
  <si>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>Odstranění pařezu mechanicky průměru přes 100 cm</t>
  </si>
  <si>
    <t>1975928504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</si>
  <si>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</si>
  <si>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5904050010</t>
  </si>
  <si>
    <t>Ošetření řezné plochy pařezu herbicidem průměru do 10 cm</t>
  </si>
  <si>
    <t>2025644190</t>
  </si>
  <si>
    <t>Ošetření řezné plochy pařezu herbicidem průměru do 10 cm Poznámka: 1. V cenách jsou započteny náklady aplikace roztoku na pařez pro omezení růstu výmladnosti a náklady na dodávku obarveného herbicidu.</t>
  </si>
  <si>
    <t>5904050020</t>
  </si>
  <si>
    <t>Ošetření řezné plochy pařezu herbicidem průměru přes 10 cm do 30 cm</t>
  </si>
  <si>
    <t>-595606358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</si>
  <si>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</si>
  <si>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52</t>
  </si>
  <si>
    <t>5904050030</t>
  </si>
  <si>
    <t>Ošetření řezné plochy pařezu herbicidem průměru přes 30 cm do 60 cm</t>
  </si>
  <si>
    <t>-650490373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</si>
  <si>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</si>
  <si>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53</t>
  </si>
  <si>
    <t>5904050040</t>
  </si>
  <si>
    <t>Ošetření řezné plochy pařezu herbicidem průměru přes 60 cm do 100 cm</t>
  </si>
  <si>
    <t>-1127030824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</si>
  <si>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</si>
  <si>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54</t>
  </si>
  <si>
    <t>5904050050</t>
  </si>
  <si>
    <t>Ošetření řezné plochy pařezu herbicidem průměru přes 100 cm</t>
  </si>
  <si>
    <t>-1423145640</t>
  </si>
  <si>
    <t>Ošetření řezné plochy pařezu herbicidem průměru přes 100 cm Poznámka: 1. V cenách jsou započteny náklady aplikace roztoku na pařez pro omezení růstu výmladnosti a náklady na dodávku obarveného herbicidu.</t>
  </si>
  <si>
    <t>55</t>
  </si>
  <si>
    <t>5904065010</t>
  </si>
  <si>
    <t>Výsadba stromů listnatých</t>
  </si>
  <si>
    <t>-282986611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</si>
  <si>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</si>
  <si>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56</t>
  </si>
  <si>
    <t>5904065020</t>
  </si>
  <si>
    <t>Výsadba stromů jehličnatých</t>
  </si>
  <si>
    <t>451573300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</si>
  <si>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</si>
  <si>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57</t>
  </si>
  <si>
    <t>5904075010</t>
  </si>
  <si>
    <t>Výsadba keřů listnatých</t>
  </si>
  <si>
    <t>1508757479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</si>
  <si>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</si>
  <si>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58</t>
  </si>
  <si>
    <t>5904075020</t>
  </si>
  <si>
    <t>Výsadba keřů jehličnatých</t>
  </si>
  <si>
    <t>1484771325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</si>
  <si>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</si>
  <si>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59</t>
  </si>
  <si>
    <t>5914095010</t>
  </si>
  <si>
    <t>Čištění skalních svahů v ochranném pásmu dráhy od vegetace a porostů</t>
  </si>
  <si>
    <t>-152656655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</si>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</sst>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88" workbookViewId="0">
      <selection activeCell="AA17" sqref="AA17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19"/>
      <c r="AL5" s="19"/>
      <c r="AM5" s="19"/>
      <c r="AN5" s="19"/>
      <c r="AO5" s="19"/>
      <c r="AP5" s="19"/>
      <c r="AQ5" s="19"/>
      <c r="AR5" s="17"/>
      <c r="BE5" s="24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3" t="s">
        <v>17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19"/>
      <c r="AL6" s="19"/>
      <c r="AM6" s="19"/>
      <c r="AN6" s="19"/>
      <c r="AO6" s="19"/>
      <c r="AP6" s="19"/>
      <c r="AQ6" s="19"/>
      <c r="AR6" s="17"/>
      <c r="BE6" s="24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8">
        <v>45474</v>
      </c>
      <c r="AO8" s="19"/>
      <c r="AP8" s="19"/>
      <c r="AQ8" s="19"/>
      <c r="AR8" s="17"/>
      <c r="BE8" s="24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9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4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9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49"/>
      <c r="BS13" s="14" t="s">
        <v>6</v>
      </c>
    </row>
    <row r="14" spans="1:74">
      <c r="B14" s="18"/>
      <c r="C14" s="19"/>
      <c r="D14" s="19"/>
      <c r="E14" s="254" t="s">
        <v>27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4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9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49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9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49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9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9"/>
    </row>
    <row r="23" spans="1:71" s="1" customFormat="1" ht="16.5" customHeight="1">
      <c r="B23" s="18"/>
      <c r="C23" s="19"/>
      <c r="D23" s="19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19"/>
      <c r="AP23" s="19"/>
      <c r="AQ23" s="19"/>
      <c r="AR23" s="17"/>
      <c r="BE23" s="24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9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7">
        <f>ROUND(AG94,2)</f>
        <v>0</v>
      </c>
      <c r="AL26" s="258"/>
      <c r="AM26" s="258"/>
      <c r="AN26" s="258"/>
      <c r="AO26" s="258"/>
      <c r="AP26" s="33"/>
      <c r="AQ26" s="33"/>
      <c r="AR26" s="36"/>
      <c r="BE26" s="24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9" t="s">
        <v>33</v>
      </c>
      <c r="M28" s="259"/>
      <c r="N28" s="259"/>
      <c r="O28" s="259"/>
      <c r="P28" s="259"/>
      <c r="Q28" s="33"/>
      <c r="R28" s="33"/>
      <c r="S28" s="33"/>
      <c r="T28" s="33"/>
      <c r="U28" s="33"/>
      <c r="V28" s="33"/>
      <c r="W28" s="259" t="s">
        <v>34</v>
      </c>
      <c r="X28" s="259"/>
      <c r="Y28" s="259"/>
      <c r="Z28" s="259"/>
      <c r="AA28" s="259"/>
      <c r="AB28" s="259"/>
      <c r="AC28" s="259"/>
      <c r="AD28" s="259"/>
      <c r="AE28" s="259"/>
      <c r="AF28" s="33"/>
      <c r="AG28" s="33"/>
      <c r="AH28" s="33"/>
      <c r="AI28" s="33"/>
      <c r="AJ28" s="33"/>
      <c r="AK28" s="259" t="s">
        <v>35</v>
      </c>
      <c r="AL28" s="259"/>
      <c r="AM28" s="259"/>
      <c r="AN28" s="259"/>
      <c r="AO28" s="259"/>
      <c r="AP28" s="33"/>
      <c r="AQ28" s="33"/>
      <c r="AR28" s="36"/>
      <c r="BE28" s="249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62">
        <v>0.21</v>
      </c>
      <c r="M29" s="261"/>
      <c r="N29" s="261"/>
      <c r="O29" s="261"/>
      <c r="P29" s="261"/>
      <c r="Q29" s="38"/>
      <c r="R29" s="38"/>
      <c r="S29" s="38"/>
      <c r="T29" s="38"/>
      <c r="U29" s="38"/>
      <c r="V29" s="38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38"/>
      <c r="AG29" s="38"/>
      <c r="AH29" s="38"/>
      <c r="AI29" s="38"/>
      <c r="AJ29" s="38"/>
      <c r="AK29" s="260">
        <f>ROUND(AV94, 2)</f>
        <v>0</v>
      </c>
      <c r="AL29" s="261"/>
      <c r="AM29" s="261"/>
      <c r="AN29" s="261"/>
      <c r="AO29" s="261"/>
      <c r="AP29" s="38"/>
      <c r="AQ29" s="38"/>
      <c r="AR29" s="39"/>
      <c r="BE29" s="250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62">
        <v>0.15</v>
      </c>
      <c r="M30" s="261"/>
      <c r="N30" s="261"/>
      <c r="O30" s="261"/>
      <c r="P30" s="261"/>
      <c r="Q30" s="38"/>
      <c r="R30" s="38"/>
      <c r="S30" s="38"/>
      <c r="T30" s="38"/>
      <c r="U30" s="38"/>
      <c r="V30" s="38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38"/>
      <c r="AG30" s="38"/>
      <c r="AH30" s="38"/>
      <c r="AI30" s="38"/>
      <c r="AJ30" s="38"/>
      <c r="AK30" s="260">
        <f>ROUND(AW94, 2)</f>
        <v>0</v>
      </c>
      <c r="AL30" s="261"/>
      <c r="AM30" s="261"/>
      <c r="AN30" s="261"/>
      <c r="AO30" s="261"/>
      <c r="AP30" s="38"/>
      <c r="AQ30" s="38"/>
      <c r="AR30" s="39"/>
      <c r="BE30" s="250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62">
        <v>0.21</v>
      </c>
      <c r="M31" s="261"/>
      <c r="N31" s="261"/>
      <c r="O31" s="261"/>
      <c r="P31" s="261"/>
      <c r="Q31" s="38"/>
      <c r="R31" s="38"/>
      <c r="S31" s="38"/>
      <c r="T31" s="38"/>
      <c r="U31" s="38"/>
      <c r="V31" s="38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38"/>
      <c r="AG31" s="38"/>
      <c r="AH31" s="38"/>
      <c r="AI31" s="38"/>
      <c r="AJ31" s="38"/>
      <c r="AK31" s="260">
        <v>0</v>
      </c>
      <c r="AL31" s="261"/>
      <c r="AM31" s="261"/>
      <c r="AN31" s="261"/>
      <c r="AO31" s="261"/>
      <c r="AP31" s="38"/>
      <c r="AQ31" s="38"/>
      <c r="AR31" s="39"/>
      <c r="BE31" s="250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62">
        <v>0.15</v>
      </c>
      <c r="M32" s="261"/>
      <c r="N32" s="261"/>
      <c r="O32" s="261"/>
      <c r="P32" s="261"/>
      <c r="Q32" s="38"/>
      <c r="R32" s="38"/>
      <c r="S32" s="38"/>
      <c r="T32" s="38"/>
      <c r="U32" s="38"/>
      <c r="V32" s="38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38"/>
      <c r="AG32" s="38"/>
      <c r="AH32" s="38"/>
      <c r="AI32" s="38"/>
      <c r="AJ32" s="38"/>
      <c r="AK32" s="260">
        <v>0</v>
      </c>
      <c r="AL32" s="261"/>
      <c r="AM32" s="261"/>
      <c r="AN32" s="261"/>
      <c r="AO32" s="261"/>
      <c r="AP32" s="38"/>
      <c r="AQ32" s="38"/>
      <c r="AR32" s="39"/>
      <c r="BE32" s="250"/>
    </row>
    <row r="33" spans="1:57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62">
        <v>0</v>
      </c>
      <c r="M33" s="261"/>
      <c r="N33" s="261"/>
      <c r="O33" s="261"/>
      <c r="P33" s="261"/>
      <c r="Q33" s="38"/>
      <c r="R33" s="38"/>
      <c r="S33" s="38"/>
      <c r="T33" s="38"/>
      <c r="U33" s="38"/>
      <c r="V33" s="38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38"/>
      <c r="AG33" s="38"/>
      <c r="AH33" s="38"/>
      <c r="AI33" s="38"/>
      <c r="AJ33" s="38"/>
      <c r="AK33" s="260">
        <v>0</v>
      </c>
      <c r="AL33" s="261"/>
      <c r="AM33" s="261"/>
      <c r="AN33" s="261"/>
      <c r="AO33" s="261"/>
      <c r="AP33" s="38"/>
      <c r="AQ33" s="38"/>
      <c r="AR33" s="39"/>
      <c r="BE33" s="25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9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66" t="s">
        <v>44</v>
      </c>
      <c r="Y35" s="264"/>
      <c r="Z35" s="264"/>
      <c r="AA35" s="264"/>
      <c r="AB35" s="264"/>
      <c r="AC35" s="42"/>
      <c r="AD35" s="42"/>
      <c r="AE35" s="42"/>
      <c r="AF35" s="42"/>
      <c r="AG35" s="42"/>
      <c r="AH35" s="42"/>
      <c r="AI35" s="42"/>
      <c r="AJ35" s="42"/>
      <c r="AK35" s="263">
        <f>SUM(AK26:AK33)</f>
        <v>0</v>
      </c>
      <c r="AL35" s="264"/>
      <c r="AM35" s="264"/>
      <c r="AN35" s="264"/>
      <c r="AO35" s="26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2022-6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3" t="str">
        <f>K6</f>
        <v>Opravy a údržba skalních zářezů u ST v obvodu OŘ Brno 2024-2025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5">
        <f>IF(AN8= "","",AN8)</f>
        <v>45474</v>
      </c>
      <c r="AN87" s="225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26" t="str">
        <f>IF(E17="","",E17)</f>
        <v xml:space="preserve"> </v>
      </c>
      <c r="AN89" s="227"/>
      <c r="AO89" s="227"/>
      <c r="AP89" s="227"/>
      <c r="AQ89" s="33"/>
      <c r="AR89" s="36"/>
      <c r="AS89" s="228" t="s">
        <v>52</v>
      </c>
      <c r="AT89" s="22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26" t="str">
        <f>IF(E20="","",E20)</f>
        <v xml:space="preserve"> </v>
      </c>
      <c r="AN90" s="227"/>
      <c r="AO90" s="227"/>
      <c r="AP90" s="227"/>
      <c r="AQ90" s="33"/>
      <c r="AR90" s="36"/>
      <c r="AS90" s="230"/>
      <c r="AT90" s="23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2"/>
      <c r="AT91" s="23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4" t="s">
        <v>53</v>
      </c>
      <c r="D92" s="235"/>
      <c r="E92" s="235"/>
      <c r="F92" s="235"/>
      <c r="G92" s="235"/>
      <c r="H92" s="70"/>
      <c r="I92" s="237" t="s">
        <v>54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55</v>
      </c>
      <c r="AH92" s="235"/>
      <c r="AI92" s="235"/>
      <c r="AJ92" s="235"/>
      <c r="AK92" s="235"/>
      <c r="AL92" s="235"/>
      <c r="AM92" s="235"/>
      <c r="AN92" s="237" t="s">
        <v>56</v>
      </c>
      <c r="AO92" s="235"/>
      <c r="AP92" s="238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4" t="s">
        <v>69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70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6">
        <f>ROUND(AG95+AG96+AG99,2)</f>
        <v>0</v>
      </c>
      <c r="AH94" s="246"/>
      <c r="AI94" s="246"/>
      <c r="AJ94" s="246"/>
      <c r="AK94" s="246"/>
      <c r="AL94" s="246"/>
      <c r="AM94" s="246"/>
      <c r="AN94" s="247">
        <f t="shared" ref="AN94:AN99" si="0">SUM(AG94,AT94)</f>
        <v>0</v>
      </c>
      <c r="AO94" s="247"/>
      <c r="AP94" s="247"/>
      <c r="AQ94" s="82" t="s">
        <v>1</v>
      </c>
      <c r="AR94" s="83"/>
      <c r="AS94" s="84">
        <f>ROUND(AS95+AS96+AS99,2)</f>
        <v>0</v>
      </c>
      <c r="AT94" s="85">
        <f t="shared" ref="AT94:AT99" si="1">ROUND(SUM(AV94:AW94),2)</f>
        <v>0</v>
      </c>
      <c r="AU94" s="86">
        <f>ROUND(AU95+AU96+AU99,5)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ROUND(AZ95+AZ96+AZ99,2)</f>
        <v>0</v>
      </c>
      <c r="BA94" s="85">
        <f>ROUND(BA95+BA96+BA99,2)</f>
        <v>0</v>
      </c>
      <c r="BB94" s="85">
        <f>ROUND(BB95+BB96+BB99,2)</f>
        <v>0</v>
      </c>
      <c r="BC94" s="85">
        <f>ROUND(BC95+BC96+BC99,2)</f>
        <v>0</v>
      </c>
      <c r="BD94" s="87">
        <f>ROUND(BD95+BD96+BD99,2)</f>
        <v>0</v>
      </c>
      <c r="BS94" s="88" t="s">
        <v>71</v>
      </c>
      <c r="BT94" s="88" t="s">
        <v>72</v>
      </c>
      <c r="BU94" s="89" t="s">
        <v>73</v>
      </c>
      <c r="BV94" s="88" t="s">
        <v>74</v>
      </c>
      <c r="BW94" s="88" t="s">
        <v>5</v>
      </c>
      <c r="BX94" s="88" t="s">
        <v>75</v>
      </c>
      <c r="CL94" s="88" t="s">
        <v>1</v>
      </c>
    </row>
    <row r="95" spans="1:91" s="7" customFormat="1" ht="16.5" customHeight="1">
      <c r="A95" s="90" t="s">
        <v>76</v>
      </c>
      <c r="B95" s="91"/>
      <c r="C95" s="92"/>
      <c r="D95" s="241" t="s">
        <v>77</v>
      </c>
      <c r="E95" s="241"/>
      <c r="F95" s="241"/>
      <c r="G95" s="241"/>
      <c r="H95" s="241"/>
      <c r="I95" s="93"/>
      <c r="J95" s="241" t="s">
        <v>78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'2022-6-1 - VRN'!J30</f>
        <v>0</v>
      </c>
      <c r="AH95" s="240"/>
      <c r="AI95" s="240"/>
      <c r="AJ95" s="240"/>
      <c r="AK95" s="240"/>
      <c r="AL95" s="240"/>
      <c r="AM95" s="240"/>
      <c r="AN95" s="239">
        <f t="shared" si="0"/>
        <v>0</v>
      </c>
      <c r="AO95" s="240"/>
      <c r="AP95" s="240"/>
      <c r="AQ95" s="94" t="s">
        <v>79</v>
      </c>
      <c r="AR95" s="95"/>
      <c r="AS95" s="96">
        <v>0</v>
      </c>
      <c r="AT95" s="97">
        <f t="shared" si="1"/>
        <v>0</v>
      </c>
      <c r="AU95" s="98">
        <f>'2022-6-1 - VRN'!P118</f>
        <v>0</v>
      </c>
      <c r="AV95" s="97">
        <f>'2022-6-1 - VRN'!J33</f>
        <v>0</v>
      </c>
      <c r="AW95" s="97">
        <f>'2022-6-1 - VRN'!J34</f>
        <v>0</v>
      </c>
      <c r="AX95" s="97">
        <f>'2022-6-1 - VRN'!J35</f>
        <v>0</v>
      </c>
      <c r="AY95" s="97">
        <f>'2022-6-1 - VRN'!J36</f>
        <v>0</v>
      </c>
      <c r="AZ95" s="97">
        <f>'2022-6-1 - VRN'!F33</f>
        <v>0</v>
      </c>
      <c r="BA95" s="97">
        <f>'2022-6-1 - VRN'!F34</f>
        <v>0</v>
      </c>
      <c r="BB95" s="97">
        <f>'2022-6-1 - VRN'!F35</f>
        <v>0</v>
      </c>
      <c r="BC95" s="97">
        <f>'2022-6-1 - VRN'!F36</f>
        <v>0</v>
      </c>
      <c r="BD95" s="99">
        <f>'2022-6-1 - VRN'!F37</f>
        <v>0</v>
      </c>
      <c r="BT95" s="100" t="s">
        <v>80</v>
      </c>
      <c r="BV95" s="100" t="s">
        <v>74</v>
      </c>
      <c r="BW95" s="100" t="s">
        <v>81</v>
      </c>
      <c r="BX95" s="100" t="s">
        <v>5</v>
      </c>
      <c r="CL95" s="100" t="s">
        <v>1</v>
      </c>
      <c r="CM95" s="100" t="s">
        <v>82</v>
      </c>
    </row>
    <row r="96" spans="1:91" s="7" customFormat="1" ht="16.5" customHeight="1">
      <c r="B96" s="91"/>
      <c r="C96" s="92"/>
      <c r="D96" s="241" t="s">
        <v>83</v>
      </c>
      <c r="E96" s="241"/>
      <c r="F96" s="241"/>
      <c r="G96" s="241"/>
      <c r="H96" s="241"/>
      <c r="I96" s="93"/>
      <c r="J96" s="241" t="s">
        <v>84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42">
        <f>ROUND(SUM(AG97:AG98),2)</f>
        <v>0</v>
      </c>
      <c r="AH96" s="240"/>
      <c r="AI96" s="240"/>
      <c r="AJ96" s="240"/>
      <c r="AK96" s="240"/>
      <c r="AL96" s="240"/>
      <c r="AM96" s="240"/>
      <c r="AN96" s="239">
        <f t="shared" si="0"/>
        <v>0</v>
      </c>
      <c r="AO96" s="240"/>
      <c r="AP96" s="240"/>
      <c r="AQ96" s="94" t="s">
        <v>79</v>
      </c>
      <c r="AR96" s="95"/>
      <c r="AS96" s="96">
        <f>ROUND(SUM(AS97:AS98),2)</f>
        <v>0</v>
      </c>
      <c r="AT96" s="97">
        <f t="shared" si="1"/>
        <v>0</v>
      </c>
      <c r="AU96" s="98">
        <f>ROUND(SUM(AU97:AU98),5)</f>
        <v>0</v>
      </c>
      <c r="AV96" s="97">
        <f>ROUND(AZ96*L29,2)</f>
        <v>0</v>
      </c>
      <c r="AW96" s="97">
        <f>ROUND(BA96*L30,2)</f>
        <v>0</v>
      </c>
      <c r="AX96" s="97">
        <f>ROUND(BB96*L29,2)</f>
        <v>0</v>
      </c>
      <c r="AY96" s="97">
        <f>ROUND(BC96*L30,2)</f>
        <v>0</v>
      </c>
      <c r="AZ96" s="97">
        <f>ROUND(SUM(AZ97:AZ98),2)</f>
        <v>0</v>
      </c>
      <c r="BA96" s="97">
        <f>ROUND(SUM(BA97:BA98),2)</f>
        <v>0</v>
      </c>
      <c r="BB96" s="97">
        <f>ROUND(SUM(BB97:BB98),2)</f>
        <v>0</v>
      </c>
      <c r="BC96" s="97">
        <f>ROUND(SUM(BC97:BC98),2)</f>
        <v>0</v>
      </c>
      <c r="BD96" s="99">
        <f>ROUND(SUM(BD97:BD98),2)</f>
        <v>0</v>
      </c>
      <c r="BS96" s="100" t="s">
        <v>71</v>
      </c>
      <c r="BT96" s="100" t="s">
        <v>80</v>
      </c>
      <c r="BU96" s="100" t="s">
        <v>73</v>
      </c>
      <c r="BV96" s="100" t="s">
        <v>74</v>
      </c>
      <c r="BW96" s="100" t="s">
        <v>85</v>
      </c>
      <c r="BX96" s="100" t="s">
        <v>5</v>
      </c>
      <c r="CL96" s="100" t="s">
        <v>1</v>
      </c>
      <c r="CM96" s="100" t="s">
        <v>82</v>
      </c>
    </row>
    <row r="97" spans="1:91" s="4" customFormat="1" ht="23.25" customHeight="1">
      <c r="A97" s="90" t="s">
        <v>76</v>
      </c>
      <c r="B97" s="55"/>
      <c r="C97" s="101"/>
      <c r="D97" s="101"/>
      <c r="E97" s="243" t="s">
        <v>86</v>
      </c>
      <c r="F97" s="243"/>
      <c r="G97" s="243"/>
      <c r="H97" s="243"/>
      <c r="I97" s="243"/>
      <c r="J97" s="101"/>
      <c r="K97" s="243" t="s">
        <v>87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4">
        <f>'2024-6-2-1a - ÚRS 2024'!J32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102" t="s">
        <v>88</v>
      </c>
      <c r="AR97" s="57"/>
      <c r="AS97" s="103">
        <v>0</v>
      </c>
      <c r="AT97" s="104">
        <f t="shared" si="1"/>
        <v>0</v>
      </c>
      <c r="AU97" s="105">
        <f>'2024-6-2-1a - ÚRS 2024'!P124</f>
        <v>0</v>
      </c>
      <c r="AV97" s="104">
        <f>'2024-6-2-1a - ÚRS 2024'!J35</f>
        <v>0</v>
      </c>
      <c r="AW97" s="104">
        <f>'2024-6-2-1a - ÚRS 2024'!J36</f>
        <v>0</v>
      </c>
      <c r="AX97" s="104">
        <f>'2024-6-2-1a - ÚRS 2024'!J37</f>
        <v>0</v>
      </c>
      <c r="AY97" s="104">
        <f>'2024-6-2-1a - ÚRS 2024'!J38</f>
        <v>0</v>
      </c>
      <c r="AZ97" s="104">
        <f>'2024-6-2-1a - ÚRS 2024'!F35</f>
        <v>0</v>
      </c>
      <c r="BA97" s="104">
        <f>'2024-6-2-1a - ÚRS 2024'!F36</f>
        <v>0</v>
      </c>
      <c r="BB97" s="104">
        <f>'2024-6-2-1a - ÚRS 2024'!F37</f>
        <v>0</v>
      </c>
      <c r="BC97" s="104">
        <f>'2024-6-2-1a - ÚRS 2024'!F38</f>
        <v>0</v>
      </c>
      <c r="BD97" s="106">
        <f>'2024-6-2-1a - ÚRS 2024'!F39</f>
        <v>0</v>
      </c>
      <c r="BT97" s="107" t="s">
        <v>82</v>
      </c>
      <c r="BV97" s="107" t="s">
        <v>74</v>
      </c>
      <c r="BW97" s="107" t="s">
        <v>89</v>
      </c>
      <c r="BX97" s="107" t="s">
        <v>85</v>
      </c>
      <c r="CL97" s="107" t="s">
        <v>1</v>
      </c>
    </row>
    <row r="98" spans="1:91" s="4" customFormat="1" ht="23.25" customHeight="1">
      <c r="A98" s="90" t="s">
        <v>76</v>
      </c>
      <c r="B98" s="55"/>
      <c r="C98" s="101"/>
      <c r="D98" s="101"/>
      <c r="E98" s="243" t="s">
        <v>90</v>
      </c>
      <c r="F98" s="243"/>
      <c r="G98" s="243"/>
      <c r="H98" s="243"/>
      <c r="I98" s="243"/>
      <c r="J98" s="101"/>
      <c r="K98" s="243" t="s">
        <v>91</v>
      </c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44">
        <f>'2024-6-2-1b - ÚOŽI 2024'!J32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102" t="s">
        <v>88</v>
      </c>
      <c r="AR98" s="57"/>
      <c r="AS98" s="103">
        <v>0</v>
      </c>
      <c r="AT98" s="104">
        <f t="shared" si="1"/>
        <v>0</v>
      </c>
      <c r="AU98" s="105">
        <f>'2024-6-2-1b - ÚOŽI 2024'!P122</f>
        <v>0</v>
      </c>
      <c r="AV98" s="104">
        <f>'2024-6-2-1b - ÚOŽI 2024'!J35</f>
        <v>0</v>
      </c>
      <c r="AW98" s="104">
        <f>'2024-6-2-1b - ÚOŽI 2024'!J36</f>
        <v>0</v>
      </c>
      <c r="AX98" s="104">
        <f>'2024-6-2-1b - ÚOŽI 2024'!J37</f>
        <v>0</v>
      </c>
      <c r="AY98" s="104">
        <f>'2024-6-2-1b - ÚOŽI 2024'!J38</f>
        <v>0</v>
      </c>
      <c r="AZ98" s="104">
        <f>'2024-6-2-1b - ÚOŽI 2024'!F35</f>
        <v>0</v>
      </c>
      <c r="BA98" s="104">
        <f>'2024-6-2-1b - ÚOŽI 2024'!F36</f>
        <v>0</v>
      </c>
      <c r="BB98" s="104">
        <f>'2024-6-2-1b - ÚOŽI 2024'!F37</f>
        <v>0</v>
      </c>
      <c r="BC98" s="104">
        <f>'2024-6-2-1b - ÚOŽI 2024'!F38</f>
        <v>0</v>
      </c>
      <c r="BD98" s="106">
        <f>'2024-6-2-1b - ÚOŽI 2024'!F39</f>
        <v>0</v>
      </c>
      <c r="BT98" s="107" t="s">
        <v>82</v>
      </c>
      <c r="BV98" s="107" t="s">
        <v>74</v>
      </c>
      <c r="BW98" s="107" t="s">
        <v>92</v>
      </c>
      <c r="BX98" s="107" t="s">
        <v>85</v>
      </c>
      <c r="CL98" s="107" t="s">
        <v>1</v>
      </c>
    </row>
    <row r="99" spans="1:91" s="7" customFormat="1" ht="16.5" customHeight="1">
      <c r="A99" s="90" t="s">
        <v>76</v>
      </c>
      <c r="B99" s="91"/>
      <c r="C99" s="92"/>
      <c r="D99" s="241" t="s">
        <v>93</v>
      </c>
      <c r="E99" s="241"/>
      <c r="F99" s="241"/>
      <c r="G99" s="241"/>
      <c r="H99" s="241"/>
      <c r="I99" s="93"/>
      <c r="J99" s="241" t="s">
        <v>94</v>
      </c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39">
        <f>'2024-6-3 - Odstraňování v...'!J30</f>
        <v>0</v>
      </c>
      <c r="AH99" s="240"/>
      <c r="AI99" s="240"/>
      <c r="AJ99" s="240"/>
      <c r="AK99" s="240"/>
      <c r="AL99" s="240"/>
      <c r="AM99" s="240"/>
      <c r="AN99" s="239">
        <f t="shared" si="0"/>
        <v>0</v>
      </c>
      <c r="AO99" s="240"/>
      <c r="AP99" s="240"/>
      <c r="AQ99" s="94" t="s">
        <v>79</v>
      </c>
      <c r="AR99" s="95"/>
      <c r="AS99" s="108">
        <v>0</v>
      </c>
      <c r="AT99" s="109">
        <f t="shared" si="1"/>
        <v>0</v>
      </c>
      <c r="AU99" s="110">
        <f>'2024-6-3 - Odstraňování v...'!P118</f>
        <v>0</v>
      </c>
      <c r="AV99" s="109">
        <f>'2024-6-3 - Odstraňování v...'!J33</f>
        <v>0</v>
      </c>
      <c r="AW99" s="109">
        <f>'2024-6-3 - Odstraňování v...'!J34</f>
        <v>0</v>
      </c>
      <c r="AX99" s="109">
        <f>'2024-6-3 - Odstraňování v...'!J35</f>
        <v>0</v>
      </c>
      <c r="AY99" s="109">
        <f>'2024-6-3 - Odstraňování v...'!J36</f>
        <v>0</v>
      </c>
      <c r="AZ99" s="109">
        <f>'2024-6-3 - Odstraňování v...'!F33</f>
        <v>0</v>
      </c>
      <c r="BA99" s="109">
        <f>'2024-6-3 - Odstraňování v...'!F34</f>
        <v>0</v>
      </c>
      <c r="BB99" s="109">
        <f>'2024-6-3 - Odstraňování v...'!F35</f>
        <v>0</v>
      </c>
      <c r="BC99" s="109">
        <f>'2024-6-3 - Odstraňování v...'!F36</f>
        <v>0</v>
      </c>
      <c r="BD99" s="111">
        <f>'2024-6-3 - Odstraňování v...'!F37</f>
        <v>0</v>
      </c>
      <c r="BT99" s="100" t="s">
        <v>80</v>
      </c>
      <c r="BV99" s="100" t="s">
        <v>74</v>
      </c>
      <c r="BW99" s="100" t="s">
        <v>95</v>
      </c>
      <c r="BX99" s="100" t="s">
        <v>5</v>
      </c>
      <c r="CL99" s="100" t="s">
        <v>1</v>
      </c>
      <c r="CM99" s="100" t="s">
        <v>82</v>
      </c>
    </row>
    <row r="100" spans="1:91" s="2" customFormat="1" ht="30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sheetProtection algorithmName="SHA-512" hashValue="3xeJjyj23rBz+hmDGUy3BaehxwUgCcm/WjOoUYQ0vl4K+qxscvYWfGKHGfthjXrKjkQrxAw07qimcI4dQwJCIA==" saltValue="t61pftEawOB9GpF2RFdjdz7Pjt1xeKLWE8ZvpeCosvDpLEaZg4G97YrFTUyKj+iL+hOpChbHt8jEKh/sK/kcSg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2022-6-1 - VRN'!C2" display="/" xr:uid="{00000000-0004-0000-0000-000000000000}"/>
    <hyperlink ref="A97" location="'2024-6-2-1a - ÚRS 2024'!C2" display="/" xr:uid="{00000000-0004-0000-0000-000001000000}"/>
    <hyperlink ref="A98" location="'2024-6-2-1b - ÚOŽI 2024'!C2" display="/" xr:uid="{00000000-0004-0000-0000-000002000000}"/>
    <hyperlink ref="A99" location="'2024-6-3 - Odstraňování v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3"/>
  <sheetViews>
    <sheetView showGridLines="0" topLeftCell="A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81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0" t="s">
        <v>98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>
        <f>'Rekapitulace stavby'!AN8</f>
        <v>45474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23</v>
      </c>
      <c r="E14" s="31"/>
      <c r="F14" s="31"/>
      <c r="G14" s="31"/>
      <c r="H14" s="31"/>
      <c r="I14" s="116" t="s">
        <v>24</v>
      </c>
      <c r="J14" s="107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21</v>
      </c>
      <c r="F15" s="31"/>
      <c r="G15" s="31"/>
      <c r="H15" s="31"/>
      <c r="I15" s="116" t="s">
        <v>25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26</v>
      </c>
      <c r="E17" s="31"/>
      <c r="F17" s="31"/>
      <c r="G17" s="31"/>
      <c r="H17" s="31"/>
      <c r="I17" s="116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2" t="str">
        <f>'Rekapitulace stavby'!E14</f>
        <v>Vyplň údaj</v>
      </c>
      <c r="F18" s="273"/>
      <c r="G18" s="273"/>
      <c r="H18" s="273"/>
      <c r="I18" s="116" t="s">
        <v>25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28</v>
      </c>
      <c r="E20" s="31"/>
      <c r="F20" s="31"/>
      <c r="G20" s="31"/>
      <c r="H20" s="31"/>
      <c r="I20" s="116" t="s">
        <v>24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21</v>
      </c>
      <c r="F21" s="31"/>
      <c r="G21" s="31"/>
      <c r="H21" s="31"/>
      <c r="I21" s="116" t="s">
        <v>25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30</v>
      </c>
      <c r="E23" s="31"/>
      <c r="F23" s="31"/>
      <c r="G23" s="31"/>
      <c r="H23" s="31"/>
      <c r="I23" s="116" t="s">
        <v>24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21</v>
      </c>
      <c r="F24" s="31"/>
      <c r="G24" s="31"/>
      <c r="H24" s="31"/>
      <c r="I24" s="116" t="s">
        <v>25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31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4" t="s">
        <v>1</v>
      </c>
      <c r="F27" s="274"/>
      <c r="G27" s="274"/>
      <c r="H27" s="274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32</v>
      </c>
      <c r="E30" s="31"/>
      <c r="F30" s="31"/>
      <c r="G30" s="31"/>
      <c r="H30" s="31"/>
      <c r="I30" s="31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34</v>
      </c>
      <c r="G32" s="31"/>
      <c r="H32" s="31"/>
      <c r="I32" s="124" t="s">
        <v>33</v>
      </c>
      <c r="J32" s="124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36</v>
      </c>
      <c r="E33" s="116" t="s">
        <v>37</v>
      </c>
      <c r="F33" s="126">
        <f>ROUND((SUM(BE118:BE142)),  2)</f>
        <v>0</v>
      </c>
      <c r="G33" s="31"/>
      <c r="H33" s="31"/>
      <c r="I33" s="127">
        <v>0.21</v>
      </c>
      <c r="J33" s="126">
        <f>ROUND(((SUM(BE118:BE142))*I33),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38</v>
      </c>
      <c r="F34" s="126">
        <f>ROUND((SUM(BF118:BF142)),  2)</f>
        <v>0</v>
      </c>
      <c r="G34" s="31"/>
      <c r="H34" s="31"/>
      <c r="I34" s="127">
        <v>0.15</v>
      </c>
      <c r="J34" s="126">
        <f>ROUND(((SUM(BF118:BF142))*I34),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39</v>
      </c>
      <c r="F35" s="126">
        <f>ROUND((SUM(BG118:BG142)),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40</v>
      </c>
      <c r="F36" s="126">
        <f>ROUND((SUM(BH118:BH142)),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ROUND((SUM(BI118:BI142)),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42</v>
      </c>
      <c r="E39" s="130"/>
      <c r="F39" s="130"/>
      <c r="G39" s="131" t="s">
        <v>43</v>
      </c>
      <c r="H39" s="132" t="s">
        <v>44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2022-6-1 - VRN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>
        <f>IF(J12="","",J12)</f>
        <v>45474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28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100</v>
      </c>
      <c r="D94" s="147"/>
      <c r="E94" s="147"/>
      <c r="F94" s="147"/>
      <c r="G94" s="147"/>
      <c r="H94" s="147"/>
      <c r="I94" s="147"/>
      <c r="J94" s="148" t="s">
        <v>101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102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0"/>
      <c r="C97" s="151"/>
      <c r="D97" s="152" t="s">
        <v>104</v>
      </c>
      <c r="E97" s="153"/>
      <c r="F97" s="153"/>
      <c r="G97" s="153"/>
      <c r="H97" s="153"/>
      <c r="I97" s="153"/>
      <c r="J97" s="154">
        <f>J119</f>
        <v>0</v>
      </c>
      <c r="K97" s="151"/>
      <c r="L97" s="155"/>
    </row>
    <row r="98" spans="1:31" s="9" customFormat="1" ht="24.95" customHeight="1">
      <c r="B98" s="150"/>
      <c r="C98" s="151"/>
      <c r="D98" s="152" t="s">
        <v>105</v>
      </c>
      <c r="E98" s="153"/>
      <c r="F98" s="153"/>
      <c r="G98" s="153"/>
      <c r="H98" s="153"/>
      <c r="I98" s="153"/>
      <c r="J98" s="154">
        <f>J138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3"/>
      <c r="D108" s="33"/>
      <c r="E108" s="275" t="str">
        <f>E7</f>
        <v>Opravy a údržba skalních zářezů u ST v obvodu OŘ Brno 2024-2025</v>
      </c>
      <c r="F108" s="276"/>
      <c r="G108" s="276"/>
      <c r="H108" s="27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3" t="str">
        <f>E9</f>
        <v>2022-6-1 - VRN</v>
      </c>
      <c r="F110" s="277"/>
      <c r="G110" s="277"/>
      <c r="H110" s="277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>
        <f>IF(J12="","",J12)</f>
        <v>45474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3"/>
      <c r="E114" s="33"/>
      <c r="F114" s="24" t="str">
        <f>E15</f>
        <v xml:space="preserve"> </v>
      </c>
      <c r="G114" s="33"/>
      <c r="H114" s="33"/>
      <c r="I114" s="26" t="s">
        <v>28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3"/>
      <c r="E115" s="33"/>
      <c r="F115" s="24" t="str">
        <f>IF(E18="","",E18)</f>
        <v>Vyplň údaj</v>
      </c>
      <c r="G115" s="33"/>
      <c r="H115" s="33"/>
      <c r="I115" s="26" t="s">
        <v>30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56"/>
      <c r="B117" s="157"/>
      <c r="C117" s="158" t="s">
        <v>107</v>
      </c>
      <c r="D117" s="159" t="s">
        <v>57</v>
      </c>
      <c r="E117" s="159" t="s">
        <v>53</v>
      </c>
      <c r="F117" s="159" t="s">
        <v>54</v>
      </c>
      <c r="G117" s="159" t="s">
        <v>108</v>
      </c>
      <c r="H117" s="159" t="s">
        <v>109</v>
      </c>
      <c r="I117" s="159" t="s">
        <v>110</v>
      </c>
      <c r="J117" s="160" t="s">
        <v>101</v>
      </c>
      <c r="K117" s="161" t="s">
        <v>111</v>
      </c>
      <c r="L117" s="162"/>
      <c r="M117" s="72" t="s">
        <v>1</v>
      </c>
      <c r="N117" s="73" t="s">
        <v>36</v>
      </c>
      <c r="O117" s="73" t="s">
        <v>112</v>
      </c>
      <c r="P117" s="73" t="s">
        <v>113</v>
      </c>
      <c r="Q117" s="73" t="s">
        <v>114</v>
      </c>
      <c r="R117" s="73" t="s">
        <v>115</v>
      </c>
      <c r="S117" s="73" t="s">
        <v>116</v>
      </c>
      <c r="T117" s="74" t="s">
        <v>117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118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P119+P138</f>
        <v>0</v>
      </c>
      <c r="Q118" s="76"/>
      <c r="R118" s="165">
        <f>R119+R138</f>
        <v>0</v>
      </c>
      <c r="S118" s="76"/>
      <c r="T118" s="166">
        <f>T119+T138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71</v>
      </c>
      <c r="AU118" s="14" t="s">
        <v>103</v>
      </c>
      <c r="BK118" s="167">
        <f>BK119+BK138</f>
        <v>0</v>
      </c>
    </row>
    <row r="119" spans="1:65" s="11" customFormat="1" ht="25.9" customHeight="1">
      <c r="B119" s="168"/>
      <c r="C119" s="169"/>
      <c r="D119" s="170" t="s">
        <v>71</v>
      </c>
      <c r="E119" s="171" t="s">
        <v>119</v>
      </c>
      <c r="F119" s="171" t="s">
        <v>120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SUM(P120:P137)</f>
        <v>0</v>
      </c>
      <c r="Q119" s="176"/>
      <c r="R119" s="177">
        <f>SUM(R120:R137)</f>
        <v>0</v>
      </c>
      <c r="S119" s="176"/>
      <c r="T119" s="178">
        <f>SUM(T120:T137)</f>
        <v>0</v>
      </c>
      <c r="AR119" s="179" t="s">
        <v>121</v>
      </c>
      <c r="AT119" s="180" t="s">
        <v>71</v>
      </c>
      <c r="AU119" s="180" t="s">
        <v>72</v>
      </c>
      <c r="AY119" s="179" t="s">
        <v>122</v>
      </c>
      <c r="BK119" s="181">
        <f>SUM(BK120:BK137)</f>
        <v>0</v>
      </c>
    </row>
    <row r="120" spans="1:65" s="2" customFormat="1" ht="44.25" customHeight="1">
      <c r="A120" s="31"/>
      <c r="B120" s="32"/>
      <c r="C120" s="182" t="s">
        <v>80</v>
      </c>
      <c r="D120" s="182" t="s">
        <v>123</v>
      </c>
      <c r="E120" s="183" t="s">
        <v>124</v>
      </c>
      <c r="F120" s="184" t="s">
        <v>125</v>
      </c>
      <c r="G120" s="185" t="s">
        <v>126</v>
      </c>
      <c r="H120" s="186">
        <v>50</v>
      </c>
      <c r="I120" s="187"/>
      <c r="J120" s="188">
        <f>ROUND(I120*H120,2)</f>
        <v>0</v>
      </c>
      <c r="K120" s="189"/>
      <c r="L120" s="36"/>
      <c r="M120" s="190" t="s">
        <v>1</v>
      </c>
      <c r="N120" s="191" t="s">
        <v>37</v>
      </c>
      <c r="O120" s="68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4" t="s">
        <v>127</v>
      </c>
      <c r="AT120" s="194" t="s">
        <v>123</v>
      </c>
      <c r="AU120" s="194" t="s">
        <v>80</v>
      </c>
      <c r="AY120" s="14" t="s">
        <v>122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4" t="s">
        <v>80</v>
      </c>
      <c r="BK120" s="195">
        <f>ROUND(I120*H120,2)</f>
        <v>0</v>
      </c>
      <c r="BL120" s="14" t="s">
        <v>127</v>
      </c>
      <c r="BM120" s="194" t="s">
        <v>128</v>
      </c>
    </row>
    <row r="121" spans="1:65" s="2" customFormat="1" ht="107.25">
      <c r="A121" s="31"/>
      <c r="B121" s="32"/>
      <c r="C121" s="33"/>
      <c r="D121" s="196" t="s">
        <v>129</v>
      </c>
      <c r="E121" s="33"/>
      <c r="F121" s="197" t="s">
        <v>130</v>
      </c>
      <c r="G121" s="33"/>
      <c r="H121" s="33"/>
      <c r="I121" s="198"/>
      <c r="J121" s="33"/>
      <c r="K121" s="33"/>
      <c r="L121" s="36"/>
      <c r="M121" s="199"/>
      <c r="N121" s="200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129</v>
      </c>
      <c r="AU121" s="14" t="s">
        <v>80</v>
      </c>
    </row>
    <row r="122" spans="1:65" s="2" customFormat="1" ht="49.15" customHeight="1">
      <c r="A122" s="31"/>
      <c r="B122" s="32"/>
      <c r="C122" s="182" t="s">
        <v>82</v>
      </c>
      <c r="D122" s="182" t="s">
        <v>123</v>
      </c>
      <c r="E122" s="183" t="s">
        <v>131</v>
      </c>
      <c r="F122" s="184" t="s">
        <v>132</v>
      </c>
      <c r="G122" s="185" t="s">
        <v>126</v>
      </c>
      <c r="H122" s="186">
        <v>50</v>
      </c>
      <c r="I122" s="187"/>
      <c r="J122" s="188">
        <f>ROUND(I122*H122,2)</f>
        <v>0</v>
      </c>
      <c r="K122" s="189"/>
      <c r="L122" s="36"/>
      <c r="M122" s="190" t="s">
        <v>1</v>
      </c>
      <c r="N122" s="191" t="s">
        <v>37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127</v>
      </c>
      <c r="AT122" s="194" t="s">
        <v>123</v>
      </c>
      <c r="AU122" s="194" t="s">
        <v>80</v>
      </c>
      <c r="AY122" s="14" t="s">
        <v>122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80</v>
      </c>
      <c r="BK122" s="195">
        <f>ROUND(I122*H122,2)</f>
        <v>0</v>
      </c>
      <c r="BL122" s="14" t="s">
        <v>127</v>
      </c>
      <c r="BM122" s="194" t="s">
        <v>133</v>
      </c>
    </row>
    <row r="123" spans="1:65" s="2" customFormat="1" ht="68.25">
      <c r="A123" s="31"/>
      <c r="B123" s="32"/>
      <c r="C123" s="33"/>
      <c r="D123" s="196" t="s">
        <v>129</v>
      </c>
      <c r="E123" s="33"/>
      <c r="F123" s="197" t="s">
        <v>134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129</v>
      </c>
      <c r="AU123" s="14" t="s">
        <v>80</v>
      </c>
    </row>
    <row r="124" spans="1:65" s="2" customFormat="1" ht="37.9" customHeight="1">
      <c r="A124" s="31"/>
      <c r="B124" s="32"/>
      <c r="C124" s="182" t="s">
        <v>135</v>
      </c>
      <c r="D124" s="182" t="s">
        <v>123</v>
      </c>
      <c r="E124" s="183" t="s">
        <v>136</v>
      </c>
      <c r="F124" s="184" t="s">
        <v>137</v>
      </c>
      <c r="G124" s="185" t="s">
        <v>138</v>
      </c>
      <c r="H124" s="186">
        <v>2000</v>
      </c>
      <c r="I124" s="187"/>
      <c r="J124" s="188">
        <f>ROUND(I124*H124,2)</f>
        <v>0</v>
      </c>
      <c r="K124" s="189"/>
      <c r="L124" s="36"/>
      <c r="M124" s="190" t="s">
        <v>1</v>
      </c>
      <c r="N124" s="191" t="s">
        <v>37</v>
      </c>
      <c r="O124" s="68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127</v>
      </c>
      <c r="AT124" s="194" t="s">
        <v>123</v>
      </c>
      <c r="AU124" s="194" t="s">
        <v>80</v>
      </c>
      <c r="AY124" s="14" t="s">
        <v>122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4" t="s">
        <v>80</v>
      </c>
      <c r="BK124" s="195">
        <f>ROUND(I124*H124,2)</f>
        <v>0</v>
      </c>
      <c r="BL124" s="14" t="s">
        <v>127</v>
      </c>
      <c r="BM124" s="194" t="s">
        <v>139</v>
      </c>
    </row>
    <row r="125" spans="1:65" s="2" customFormat="1" ht="117">
      <c r="A125" s="31"/>
      <c r="B125" s="32"/>
      <c r="C125" s="33"/>
      <c r="D125" s="196" t="s">
        <v>129</v>
      </c>
      <c r="E125" s="33"/>
      <c r="F125" s="197" t="s">
        <v>140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129</v>
      </c>
      <c r="AU125" s="14" t="s">
        <v>80</v>
      </c>
    </row>
    <row r="126" spans="1:65" s="2" customFormat="1" ht="37.9" customHeight="1">
      <c r="A126" s="31"/>
      <c r="B126" s="32"/>
      <c r="C126" s="182" t="s">
        <v>121</v>
      </c>
      <c r="D126" s="182" t="s">
        <v>123</v>
      </c>
      <c r="E126" s="183" t="s">
        <v>141</v>
      </c>
      <c r="F126" s="184" t="s">
        <v>142</v>
      </c>
      <c r="G126" s="185" t="s">
        <v>138</v>
      </c>
      <c r="H126" s="186">
        <v>2000</v>
      </c>
      <c r="I126" s="187"/>
      <c r="J126" s="188">
        <f>ROUND(I126*H126,2)</f>
        <v>0</v>
      </c>
      <c r="K126" s="189"/>
      <c r="L126" s="36"/>
      <c r="M126" s="190" t="s">
        <v>1</v>
      </c>
      <c r="N126" s="191" t="s">
        <v>37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127</v>
      </c>
      <c r="AT126" s="194" t="s">
        <v>123</v>
      </c>
      <c r="AU126" s="194" t="s">
        <v>80</v>
      </c>
      <c r="AY126" s="14" t="s">
        <v>122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80</v>
      </c>
      <c r="BK126" s="195">
        <f>ROUND(I126*H126,2)</f>
        <v>0</v>
      </c>
      <c r="BL126" s="14" t="s">
        <v>127</v>
      </c>
      <c r="BM126" s="194" t="s">
        <v>143</v>
      </c>
    </row>
    <row r="127" spans="1:65" s="2" customFormat="1" ht="58.5">
      <c r="A127" s="31"/>
      <c r="B127" s="32"/>
      <c r="C127" s="33"/>
      <c r="D127" s="196" t="s">
        <v>129</v>
      </c>
      <c r="E127" s="33"/>
      <c r="F127" s="197" t="s">
        <v>144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129</v>
      </c>
      <c r="AU127" s="14" t="s">
        <v>80</v>
      </c>
    </row>
    <row r="128" spans="1:65" s="2" customFormat="1" ht="49.15" customHeight="1">
      <c r="A128" s="31"/>
      <c r="B128" s="32"/>
      <c r="C128" s="182" t="s">
        <v>145</v>
      </c>
      <c r="D128" s="182" t="s">
        <v>123</v>
      </c>
      <c r="E128" s="183" t="s">
        <v>146</v>
      </c>
      <c r="F128" s="184" t="s">
        <v>147</v>
      </c>
      <c r="G128" s="185" t="s">
        <v>138</v>
      </c>
      <c r="H128" s="186">
        <v>2000</v>
      </c>
      <c r="I128" s="187"/>
      <c r="J128" s="188">
        <f>ROUND(I128*H128,2)</f>
        <v>0</v>
      </c>
      <c r="K128" s="189"/>
      <c r="L128" s="36"/>
      <c r="M128" s="190" t="s">
        <v>1</v>
      </c>
      <c r="N128" s="191" t="s">
        <v>37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127</v>
      </c>
      <c r="AT128" s="194" t="s">
        <v>123</v>
      </c>
      <c r="AU128" s="194" t="s">
        <v>80</v>
      </c>
      <c r="AY128" s="14" t="s">
        <v>122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80</v>
      </c>
      <c r="BK128" s="195">
        <f>ROUND(I128*H128,2)</f>
        <v>0</v>
      </c>
      <c r="BL128" s="14" t="s">
        <v>127</v>
      </c>
      <c r="BM128" s="194" t="s">
        <v>148</v>
      </c>
    </row>
    <row r="129" spans="1:65" s="2" customFormat="1" ht="58.5">
      <c r="A129" s="31"/>
      <c r="B129" s="32"/>
      <c r="C129" s="33"/>
      <c r="D129" s="196" t="s">
        <v>129</v>
      </c>
      <c r="E129" s="33"/>
      <c r="F129" s="197" t="s">
        <v>149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129</v>
      </c>
      <c r="AU129" s="14" t="s">
        <v>80</v>
      </c>
    </row>
    <row r="130" spans="1:65" s="2" customFormat="1" ht="55.5" customHeight="1">
      <c r="A130" s="31"/>
      <c r="B130" s="32"/>
      <c r="C130" s="182" t="s">
        <v>150</v>
      </c>
      <c r="D130" s="182" t="s">
        <v>123</v>
      </c>
      <c r="E130" s="183" t="s">
        <v>151</v>
      </c>
      <c r="F130" s="184" t="s">
        <v>152</v>
      </c>
      <c r="G130" s="185" t="s">
        <v>138</v>
      </c>
      <c r="H130" s="186">
        <v>2000</v>
      </c>
      <c r="I130" s="187"/>
      <c r="J130" s="188">
        <f>ROUND(I130*H130,2)</f>
        <v>0</v>
      </c>
      <c r="K130" s="189"/>
      <c r="L130" s="36"/>
      <c r="M130" s="190" t="s">
        <v>1</v>
      </c>
      <c r="N130" s="191" t="s">
        <v>37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127</v>
      </c>
      <c r="AT130" s="194" t="s">
        <v>123</v>
      </c>
      <c r="AU130" s="194" t="s">
        <v>80</v>
      </c>
      <c r="AY130" s="14" t="s">
        <v>122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80</v>
      </c>
      <c r="BK130" s="195">
        <f>ROUND(I130*H130,2)</f>
        <v>0</v>
      </c>
      <c r="BL130" s="14" t="s">
        <v>127</v>
      </c>
      <c r="BM130" s="194" t="s">
        <v>153</v>
      </c>
    </row>
    <row r="131" spans="1:65" s="2" customFormat="1" ht="68.25">
      <c r="A131" s="31"/>
      <c r="B131" s="32"/>
      <c r="C131" s="33"/>
      <c r="D131" s="196" t="s">
        <v>129</v>
      </c>
      <c r="E131" s="33"/>
      <c r="F131" s="197" t="s">
        <v>154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129</v>
      </c>
      <c r="AU131" s="14" t="s">
        <v>80</v>
      </c>
    </row>
    <row r="132" spans="1:65" s="2" customFormat="1" ht="24.2" customHeight="1">
      <c r="A132" s="31"/>
      <c r="B132" s="32"/>
      <c r="C132" s="182" t="s">
        <v>155</v>
      </c>
      <c r="D132" s="182" t="s">
        <v>123</v>
      </c>
      <c r="E132" s="183" t="s">
        <v>156</v>
      </c>
      <c r="F132" s="184" t="s">
        <v>157</v>
      </c>
      <c r="G132" s="185" t="s">
        <v>126</v>
      </c>
      <c r="H132" s="186">
        <v>15</v>
      </c>
      <c r="I132" s="187"/>
      <c r="J132" s="188">
        <f>ROUND(I132*H132,2)</f>
        <v>0</v>
      </c>
      <c r="K132" s="189"/>
      <c r="L132" s="36"/>
      <c r="M132" s="190" t="s">
        <v>1</v>
      </c>
      <c r="N132" s="191" t="s">
        <v>37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158</v>
      </c>
      <c r="AT132" s="194" t="s">
        <v>123</v>
      </c>
      <c r="AU132" s="194" t="s">
        <v>80</v>
      </c>
      <c r="AY132" s="14" t="s">
        <v>122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80</v>
      </c>
      <c r="BK132" s="195">
        <f>ROUND(I132*H132,2)</f>
        <v>0</v>
      </c>
      <c r="BL132" s="14" t="s">
        <v>158</v>
      </c>
      <c r="BM132" s="194" t="s">
        <v>159</v>
      </c>
    </row>
    <row r="133" spans="1:65" s="2" customFormat="1" ht="48.75">
      <c r="A133" s="31"/>
      <c r="B133" s="32"/>
      <c r="C133" s="33"/>
      <c r="D133" s="196" t="s">
        <v>129</v>
      </c>
      <c r="E133" s="33"/>
      <c r="F133" s="197" t="s">
        <v>160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129</v>
      </c>
      <c r="AU133" s="14" t="s">
        <v>80</v>
      </c>
    </row>
    <row r="134" spans="1:65" s="2" customFormat="1" ht="24.2" customHeight="1">
      <c r="A134" s="31"/>
      <c r="B134" s="32"/>
      <c r="C134" s="182" t="s">
        <v>161</v>
      </c>
      <c r="D134" s="182" t="s">
        <v>123</v>
      </c>
      <c r="E134" s="183" t="s">
        <v>162</v>
      </c>
      <c r="F134" s="184" t="s">
        <v>163</v>
      </c>
      <c r="G134" s="185" t="s">
        <v>126</v>
      </c>
      <c r="H134" s="186">
        <v>10</v>
      </c>
      <c r="I134" s="187"/>
      <c r="J134" s="188">
        <f>ROUND(I134*H134,2)</f>
        <v>0</v>
      </c>
      <c r="K134" s="189"/>
      <c r="L134" s="36"/>
      <c r="M134" s="190" t="s">
        <v>1</v>
      </c>
      <c r="N134" s="191" t="s">
        <v>37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127</v>
      </c>
      <c r="AT134" s="194" t="s">
        <v>123</v>
      </c>
      <c r="AU134" s="194" t="s">
        <v>80</v>
      </c>
      <c r="AY134" s="14" t="s">
        <v>122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80</v>
      </c>
      <c r="BK134" s="195">
        <f>ROUND(I134*H134,2)</f>
        <v>0</v>
      </c>
      <c r="BL134" s="14" t="s">
        <v>127</v>
      </c>
      <c r="BM134" s="194" t="s">
        <v>164</v>
      </c>
    </row>
    <row r="135" spans="1:65" s="2" customFormat="1" ht="48.75">
      <c r="A135" s="31"/>
      <c r="B135" s="32"/>
      <c r="C135" s="33"/>
      <c r="D135" s="196" t="s">
        <v>129</v>
      </c>
      <c r="E135" s="33"/>
      <c r="F135" s="197" t="s">
        <v>165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129</v>
      </c>
      <c r="AU135" s="14" t="s">
        <v>80</v>
      </c>
    </row>
    <row r="136" spans="1:65" s="2" customFormat="1" ht="21.75" customHeight="1">
      <c r="A136" s="31"/>
      <c r="B136" s="32"/>
      <c r="C136" s="182" t="s">
        <v>166</v>
      </c>
      <c r="D136" s="182" t="s">
        <v>123</v>
      </c>
      <c r="E136" s="183" t="s">
        <v>167</v>
      </c>
      <c r="F136" s="184" t="s">
        <v>168</v>
      </c>
      <c r="G136" s="185" t="s">
        <v>138</v>
      </c>
      <c r="H136" s="186">
        <v>750</v>
      </c>
      <c r="I136" s="187"/>
      <c r="J136" s="188">
        <f>ROUND(I136*H136,2)</f>
        <v>0</v>
      </c>
      <c r="K136" s="189"/>
      <c r="L136" s="36"/>
      <c r="M136" s="190" t="s">
        <v>1</v>
      </c>
      <c r="N136" s="191" t="s">
        <v>37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158</v>
      </c>
      <c r="AT136" s="194" t="s">
        <v>123</v>
      </c>
      <c r="AU136" s="194" t="s">
        <v>80</v>
      </c>
      <c r="AY136" s="14" t="s">
        <v>122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80</v>
      </c>
      <c r="BK136" s="195">
        <f>ROUND(I136*H136,2)</f>
        <v>0</v>
      </c>
      <c r="BL136" s="14" t="s">
        <v>158</v>
      </c>
      <c r="BM136" s="194" t="s">
        <v>169</v>
      </c>
    </row>
    <row r="137" spans="1:65" s="2" customFormat="1" ht="29.25">
      <c r="A137" s="31"/>
      <c r="B137" s="32"/>
      <c r="C137" s="33"/>
      <c r="D137" s="196" t="s">
        <v>129</v>
      </c>
      <c r="E137" s="33"/>
      <c r="F137" s="197" t="s">
        <v>170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129</v>
      </c>
      <c r="AU137" s="14" t="s">
        <v>80</v>
      </c>
    </row>
    <row r="138" spans="1:65" s="11" customFormat="1" ht="25.9" customHeight="1">
      <c r="B138" s="168"/>
      <c r="C138" s="169"/>
      <c r="D138" s="170" t="s">
        <v>71</v>
      </c>
      <c r="E138" s="171" t="s">
        <v>78</v>
      </c>
      <c r="F138" s="171" t="s">
        <v>171</v>
      </c>
      <c r="G138" s="169"/>
      <c r="H138" s="169"/>
      <c r="I138" s="172"/>
      <c r="J138" s="173">
        <f>BK138</f>
        <v>0</v>
      </c>
      <c r="K138" s="169"/>
      <c r="L138" s="174"/>
      <c r="M138" s="175"/>
      <c r="N138" s="176"/>
      <c r="O138" s="176"/>
      <c r="P138" s="177">
        <f>SUM(P139:P142)</f>
        <v>0</v>
      </c>
      <c r="Q138" s="176"/>
      <c r="R138" s="177">
        <f>SUM(R139:R142)</f>
        <v>0</v>
      </c>
      <c r="S138" s="176"/>
      <c r="T138" s="178">
        <f>SUM(T139:T142)</f>
        <v>0</v>
      </c>
      <c r="AR138" s="179" t="s">
        <v>145</v>
      </c>
      <c r="AT138" s="180" t="s">
        <v>71</v>
      </c>
      <c r="AU138" s="180" t="s">
        <v>72</v>
      </c>
      <c r="AY138" s="179" t="s">
        <v>122</v>
      </c>
      <c r="BK138" s="181">
        <f>SUM(BK139:BK142)</f>
        <v>0</v>
      </c>
    </row>
    <row r="139" spans="1:65" s="2" customFormat="1" ht="24.2" customHeight="1">
      <c r="A139" s="31"/>
      <c r="B139" s="32"/>
      <c r="C139" s="182" t="s">
        <v>172</v>
      </c>
      <c r="D139" s="182" t="s">
        <v>123</v>
      </c>
      <c r="E139" s="183" t="s">
        <v>173</v>
      </c>
      <c r="F139" s="184" t="s">
        <v>174</v>
      </c>
      <c r="G139" s="185" t="s">
        <v>175</v>
      </c>
      <c r="H139" s="186">
        <v>100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80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176</v>
      </c>
    </row>
    <row r="140" spans="1:65" s="2" customFormat="1" ht="11.25">
      <c r="A140" s="31"/>
      <c r="B140" s="32"/>
      <c r="C140" s="33"/>
      <c r="D140" s="196" t="s">
        <v>129</v>
      </c>
      <c r="E140" s="33"/>
      <c r="F140" s="197" t="s">
        <v>174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80</v>
      </c>
    </row>
    <row r="141" spans="1:65" s="2" customFormat="1" ht="16.5" customHeight="1">
      <c r="A141" s="31"/>
      <c r="B141" s="32"/>
      <c r="C141" s="182" t="s">
        <v>177</v>
      </c>
      <c r="D141" s="182" t="s">
        <v>123</v>
      </c>
      <c r="E141" s="183" t="s">
        <v>178</v>
      </c>
      <c r="F141" s="184" t="s">
        <v>179</v>
      </c>
      <c r="G141" s="185" t="s">
        <v>180</v>
      </c>
      <c r="H141" s="186">
        <v>10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80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181</v>
      </c>
    </row>
    <row r="142" spans="1:65" s="2" customFormat="1" ht="19.5">
      <c r="A142" s="31"/>
      <c r="B142" s="32"/>
      <c r="C142" s="33"/>
      <c r="D142" s="196" t="s">
        <v>129</v>
      </c>
      <c r="E142" s="33"/>
      <c r="F142" s="197" t="s">
        <v>182</v>
      </c>
      <c r="G142" s="33"/>
      <c r="H142" s="33"/>
      <c r="I142" s="198"/>
      <c r="J142" s="33"/>
      <c r="K142" s="33"/>
      <c r="L142" s="36"/>
      <c r="M142" s="201"/>
      <c r="N142" s="202"/>
      <c r="O142" s="203"/>
      <c r="P142" s="203"/>
      <c r="Q142" s="203"/>
      <c r="R142" s="203"/>
      <c r="S142" s="203"/>
      <c r="T142" s="204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80</v>
      </c>
    </row>
    <row r="143" spans="1:65" s="2" customFormat="1" ht="6.95" customHeight="1">
      <c r="A143" s="3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36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sheetProtection algorithmName="SHA-512" hashValue="9WDIjOIlcwNT5HtNnmR/Gs7cT5GsQxB82nkJQYIDssGeTFConAFCQeV5rmCbBhsJnInbiqQMrWQIxcC4LyYpVQ==" saltValue="Qh2mxxoTWBuhRxZmGbhGBxg72TfVvGfCHd4Gx9C+7VYoFUw2ZGUrQmA4lVMrcaaKvTji8kA5YLTUKhYLJFQqww==" spinCount="100000" sheet="1" objects="1" scenarios="1" formatColumns="0" formatRows="0" autoFilter="0"/>
  <autoFilter ref="C117:K142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1"/>
  <sheetViews>
    <sheetView showGridLines="0" topLeftCell="A22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89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</v>
      </c>
      <c r="F7" s="269"/>
      <c r="G7" s="269"/>
      <c r="H7" s="269"/>
      <c r="L7" s="17"/>
    </row>
    <row r="8" spans="1:46" s="1" customFormat="1" ht="12" customHeight="1">
      <c r="B8" s="17"/>
      <c r="D8" s="116" t="s">
        <v>97</v>
      </c>
      <c r="L8" s="17"/>
    </row>
    <row r="9" spans="1:46" s="2" customFormat="1" ht="16.5" customHeight="1">
      <c r="A9" s="31"/>
      <c r="B9" s="36"/>
      <c r="C9" s="31"/>
      <c r="D9" s="31"/>
      <c r="E9" s="268" t="s">
        <v>183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184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185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45474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21</v>
      </c>
      <c r="F17" s="31"/>
      <c r="G17" s="31"/>
      <c r="H17" s="31"/>
      <c r="I17" s="116" t="s">
        <v>25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2" t="str">
        <f>'Rekapitulace stavby'!E14</f>
        <v>Vyplň údaj</v>
      </c>
      <c r="F20" s="273"/>
      <c r="G20" s="273"/>
      <c r="H20" s="273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21</v>
      </c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21</v>
      </c>
      <c r="F26" s="31"/>
      <c r="G26" s="31"/>
      <c r="H26" s="31"/>
      <c r="I26" s="116" t="s">
        <v>25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4" t="s">
        <v>1</v>
      </c>
      <c r="F29" s="274"/>
      <c r="G29" s="274"/>
      <c r="H29" s="274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ROUND((SUM(BE124:BE230)),  2)</f>
        <v>0</v>
      </c>
      <c r="G35" s="31"/>
      <c r="H35" s="31"/>
      <c r="I35" s="127">
        <v>0.21</v>
      </c>
      <c r="J35" s="126">
        <f>ROUND(((SUM(BE124:BE230))*I35),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ROUND((SUM(BF124:BF230)),  2)</f>
        <v>0</v>
      </c>
      <c r="G36" s="31"/>
      <c r="H36" s="31"/>
      <c r="I36" s="127">
        <v>0.15</v>
      </c>
      <c r="J36" s="126">
        <f>ROUND(((SUM(BF124:BF230))*I36),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ROUND((SUM(BG124:BG230)),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ROUND((SUM(BH124:BH230)),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ROUND((SUM(BI124:BI230)),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97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5" t="s">
        <v>183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184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3" t="str">
        <f>E11</f>
        <v>2024-6-2-1a - ÚRS 2024</v>
      </c>
      <c r="F89" s="277"/>
      <c r="G89" s="277"/>
      <c r="H89" s="277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45474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100</v>
      </c>
      <c r="D96" s="147"/>
      <c r="E96" s="147"/>
      <c r="F96" s="147"/>
      <c r="G96" s="147"/>
      <c r="H96" s="147"/>
      <c r="I96" s="147"/>
      <c r="J96" s="148" t="s">
        <v>101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102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103</v>
      </c>
    </row>
    <row r="99" spans="1:47" s="9" customFormat="1" ht="24.95" customHeight="1">
      <c r="B99" s="150"/>
      <c r="C99" s="151"/>
      <c r="D99" s="152" t="s">
        <v>186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2" customFormat="1" ht="19.899999999999999" customHeight="1">
      <c r="B100" s="205"/>
      <c r="C100" s="101"/>
      <c r="D100" s="206" t="s">
        <v>187</v>
      </c>
      <c r="E100" s="207"/>
      <c r="F100" s="207"/>
      <c r="G100" s="207"/>
      <c r="H100" s="207"/>
      <c r="I100" s="207"/>
      <c r="J100" s="208">
        <f>J126</f>
        <v>0</v>
      </c>
      <c r="K100" s="101"/>
      <c r="L100" s="209"/>
    </row>
    <row r="101" spans="1:47" s="12" customFormat="1" ht="19.899999999999999" customHeight="1">
      <c r="B101" s="205"/>
      <c r="C101" s="101"/>
      <c r="D101" s="206" t="s">
        <v>188</v>
      </c>
      <c r="E101" s="207"/>
      <c r="F101" s="207"/>
      <c r="G101" s="207"/>
      <c r="H101" s="207"/>
      <c r="I101" s="207"/>
      <c r="J101" s="208">
        <f>J217</f>
        <v>0</v>
      </c>
      <c r="K101" s="101"/>
      <c r="L101" s="209"/>
    </row>
    <row r="102" spans="1:47" s="12" customFormat="1" ht="19.899999999999999" customHeight="1">
      <c r="B102" s="205"/>
      <c r="C102" s="101"/>
      <c r="D102" s="206" t="s">
        <v>189</v>
      </c>
      <c r="E102" s="207"/>
      <c r="F102" s="207"/>
      <c r="G102" s="207"/>
      <c r="H102" s="207"/>
      <c r="I102" s="207"/>
      <c r="J102" s="208">
        <f>J228</f>
        <v>0</v>
      </c>
      <c r="K102" s="101"/>
      <c r="L102" s="209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106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6.25" customHeight="1">
      <c r="A112" s="31"/>
      <c r="B112" s="32"/>
      <c r="C112" s="33"/>
      <c r="D112" s="33"/>
      <c r="E112" s="275" t="str">
        <f>E7</f>
        <v>Opravy a údržba skalních zářezů u ST v obvodu OŘ Brno 2024-2025</v>
      </c>
      <c r="F112" s="276"/>
      <c r="G112" s="276"/>
      <c r="H112" s="276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97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5" t="s">
        <v>183</v>
      </c>
      <c r="F114" s="277"/>
      <c r="G114" s="277"/>
      <c r="H114" s="277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184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23" t="str">
        <f>E11</f>
        <v>2024-6-2-1a - ÚRS 2024</v>
      </c>
      <c r="F116" s="277"/>
      <c r="G116" s="277"/>
      <c r="H116" s="277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 xml:space="preserve"> </v>
      </c>
      <c r="G118" s="33"/>
      <c r="H118" s="33"/>
      <c r="I118" s="26" t="s">
        <v>22</v>
      </c>
      <c r="J118" s="63">
        <f>IF(J14="","",J14)</f>
        <v>45474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3"/>
      <c r="E120" s="33"/>
      <c r="F120" s="24" t="str">
        <f>E17</f>
        <v xml:space="preserve"> </v>
      </c>
      <c r="G120" s="33"/>
      <c r="H120" s="33"/>
      <c r="I120" s="26" t="s">
        <v>28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26</v>
      </c>
      <c r="D121" s="33"/>
      <c r="E121" s="33"/>
      <c r="F121" s="24" t="str">
        <f>IF(E20="","",E20)</f>
        <v>Vyplň údaj</v>
      </c>
      <c r="G121" s="33"/>
      <c r="H121" s="33"/>
      <c r="I121" s="26" t="s">
        <v>30</v>
      </c>
      <c r="J121" s="29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0" customFormat="1" ht="29.25" customHeight="1">
      <c r="A123" s="156"/>
      <c r="B123" s="157"/>
      <c r="C123" s="158" t="s">
        <v>107</v>
      </c>
      <c r="D123" s="159" t="s">
        <v>57</v>
      </c>
      <c r="E123" s="159" t="s">
        <v>53</v>
      </c>
      <c r="F123" s="159" t="s">
        <v>54</v>
      </c>
      <c r="G123" s="159" t="s">
        <v>108</v>
      </c>
      <c r="H123" s="159" t="s">
        <v>109</v>
      </c>
      <c r="I123" s="159" t="s">
        <v>110</v>
      </c>
      <c r="J123" s="160" t="s">
        <v>101</v>
      </c>
      <c r="K123" s="161" t="s">
        <v>111</v>
      </c>
      <c r="L123" s="162"/>
      <c r="M123" s="72" t="s">
        <v>1</v>
      </c>
      <c r="N123" s="73" t="s">
        <v>36</v>
      </c>
      <c r="O123" s="73" t="s">
        <v>112</v>
      </c>
      <c r="P123" s="73" t="s">
        <v>113</v>
      </c>
      <c r="Q123" s="73" t="s">
        <v>114</v>
      </c>
      <c r="R123" s="73" t="s">
        <v>115</v>
      </c>
      <c r="S123" s="73" t="s">
        <v>116</v>
      </c>
      <c r="T123" s="74" t="s">
        <v>117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118</v>
      </c>
      <c r="D124" s="33"/>
      <c r="E124" s="33"/>
      <c r="F124" s="33"/>
      <c r="G124" s="33"/>
      <c r="H124" s="33"/>
      <c r="I124" s="33"/>
      <c r="J124" s="163">
        <f>BK124</f>
        <v>0</v>
      </c>
      <c r="K124" s="33"/>
      <c r="L124" s="36"/>
      <c r="M124" s="75"/>
      <c r="N124" s="164"/>
      <c r="O124" s="76"/>
      <c r="P124" s="165">
        <f>P125</f>
        <v>0</v>
      </c>
      <c r="Q124" s="76"/>
      <c r="R124" s="165">
        <f>R125</f>
        <v>126.68407931200002</v>
      </c>
      <c r="S124" s="76"/>
      <c r="T124" s="166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71</v>
      </c>
      <c r="AU124" s="14" t="s">
        <v>103</v>
      </c>
      <c r="BK124" s="167">
        <f>BK125</f>
        <v>0</v>
      </c>
    </row>
    <row r="125" spans="1:65" s="11" customFormat="1" ht="25.9" customHeight="1">
      <c r="B125" s="168"/>
      <c r="C125" s="169"/>
      <c r="D125" s="170" t="s">
        <v>71</v>
      </c>
      <c r="E125" s="171" t="s">
        <v>190</v>
      </c>
      <c r="F125" s="171" t="s">
        <v>191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P126+P217+P228</f>
        <v>0</v>
      </c>
      <c r="Q125" s="176"/>
      <c r="R125" s="177">
        <f>R126+R217+R228</f>
        <v>126.68407931200002</v>
      </c>
      <c r="S125" s="176"/>
      <c r="T125" s="178">
        <f>T126+T217+T228</f>
        <v>0</v>
      </c>
      <c r="AR125" s="179" t="s">
        <v>80</v>
      </c>
      <c r="AT125" s="180" t="s">
        <v>71</v>
      </c>
      <c r="AU125" s="180" t="s">
        <v>72</v>
      </c>
      <c r="AY125" s="179" t="s">
        <v>122</v>
      </c>
      <c r="BK125" s="181">
        <f>BK126+BK217+BK228</f>
        <v>0</v>
      </c>
    </row>
    <row r="126" spans="1:65" s="11" customFormat="1" ht="22.9" customHeight="1">
      <c r="B126" s="168"/>
      <c r="C126" s="169"/>
      <c r="D126" s="170" t="s">
        <v>71</v>
      </c>
      <c r="E126" s="210" t="s">
        <v>80</v>
      </c>
      <c r="F126" s="210" t="s">
        <v>192</v>
      </c>
      <c r="G126" s="169"/>
      <c r="H126" s="169"/>
      <c r="I126" s="172"/>
      <c r="J126" s="211">
        <f>BK126</f>
        <v>0</v>
      </c>
      <c r="K126" s="169"/>
      <c r="L126" s="174"/>
      <c r="M126" s="175"/>
      <c r="N126" s="176"/>
      <c r="O126" s="176"/>
      <c r="P126" s="177">
        <f>SUM(P127:P216)</f>
        <v>0</v>
      </c>
      <c r="Q126" s="176"/>
      <c r="R126" s="177">
        <f>SUM(R127:R216)</f>
        <v>98.494832000000031</v>
      </c>
      <c r="S126" s="176"/>
      <c r="T126" s="178">
        <f>SUM(T127:T216)</f>
        <v>0</v>
      </c>
      <c r="AR126" s="179" t="s">
        <v>80</v>
      </c>
      <c r="AT126" s="180" t="s">
        <v>71</v>
      </c>
      <c r="AU126" s="180" t="s">
        <v>80</v>
      </c>
      <c r="AY126" s="179" t="s">
        <v>122</v>
      </c>
      <c r="BK126" s="181">
        <f>SUM(BK127:BK216)</f>
        <v>0</v>
      </c>
    </row>
    <row r="127" spans="1:65" s="2" customFormat="1" ht="24.2" customHeight="1">
      <c r="A127" s="31"/>
      <c r="B127" s="32"/>
      <c r="C127" s="182" t="s">
        <v>80</v>
      </c>
      <c r="D127" s="182" t="s">
        <v>123</v>
      </c>
      <c r="E127" s="183" t="s">
        <v>193</v>
      </c>
      <c r="F127" s="184" t="s">
        <v>194</v>
      </c>
      <c r="G127" s="185" t="s">
        <v>195</v>
      </c>
      <c r="H127" s="186">
        <v>1000</v>
      </c>
      <c r="I127" s="187"/>
      <c r="J127" s="188">
        <f>ROUND(I127*H127,2)</f>
        <v>0</v>
      </c>
      <c r="K127" s="189"/>
      <c r="L127" s="36"/>
      <c r="M127" s="190" t="s">
        <v>1</v>
      </c>
      <c r="N127" s="191" t="s">
        <v>37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123</v>
      </c>
      <c r="AU127" s="194" t="s">
        <v>82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80</v>
      </c>
      <c r="BK127" s="195">
        <f>ROUND(I127*H127,2)</f>
        <v>0</v>
      </c>
      <c r="BL127" s="14" t="s">
        <v>121</v>
      </c>
      <c r="BM127" s="194" t="s">
        <v>196</v>
      </c>
    </row>
    <row r="128" spans="1:65" s="2" customFormat="1" ht="19.5">
      <c r="A128" s="31"/>
      <c r="B128" s="32"/>
      <c r="C128" s="33"/>
      <c r="D128" s="196" t="s">
        <v>129</v>
      </c>
      <c r="E128" s="33"/>
      <c r="F128" s="197" t="s">
        <v>194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129</v>
      </c>
      <c r="AU128" s="14" t="s">
        <v>82</v>
      </c>
    </row>
    <row r="129" spans="1:65" s="2" customFormat="1" ht="55.5" customHeight="1">
      <c r="A129" s="31"/>
      <c r="B129" s="32"/>
      <c r="C129" s="182" t="s">
        <v>82</v>
      </c>
      <c r="D129" s="182" t="s">
        <v>123</v>
      </c>
      <c r="E129" s="183" t="s">
        <v>197</v>
      </c>
      <c r="F129" s="184" t="s">
        <v>198</v>
      </c>
      <c r="G129" s="185" t="s">
        <v>195</v>
      </c>
      <c r="H129" s="186">
        <v>200</v>
      </c>
      <c r="I129" s="187"/>
      <c r="J129" s="188">
        <f>ROUND(I129*H129,2)</f>
        <v>0</v>
      </c>
      <c r="K129" s="189"/>
      <c r="L129" s="36"/>
      <c r="M129" s="190" t="s">
        <v>1</v>
      </c>
      <c r="N129" s="191" t="s">
        <v>37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123</v>
      </c>
      <c r="AU129" s="194" t="s">
        <v>82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80</v>
      </c>
      <c r="BK129" s="195">
        <f>ROUND(I129*H129,2)</f>
        <v>0</v>
      </c>
      <c r="BL129" s="14" t="s">
        <v>121</v>
      </c>
      <c r="BM129" s="194" t="s">
        <v>199</v>
      </c>
    </row>
    <row r="130" spans="1:65" s="2" customFormat="1" ht="29.25">
      <c r="A130" s="31"/>
      <c r="B130" s="32"/>
      <c r="C130" s="33"/>
      <c r="D130" s="196" t="s">
        <v>129</v>
      </c>
      <c r="E130" s="33"/>
      <c r="F130" s="197" t="s">
        <v>198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129</v>
      </c>
      <c r="AU130" s="14" t="s">
        <v>82</v>
      </c>
    </row>
    <row r="131" spans="1:65" s="2" customFormat="1" ht="49.15" customHeight="1">
      <c r="A131" s="31"/>
      <c r="B131" s="32"/>
      <c r="C131" s="182" t="s">
        <v>135</v>
      </c>
      <c r="D131" s="182" t="s">
        <v>123</v>
      </c>
      <c r="E131" s="183" t="s">
        <v>200</v>
      </c>
      <c r="F131" s="184" t="s">
        <v>201</v>
      </c>
      <c r="G131" s="185" t="s">
        <v>195</v>
      </c>
      <c r="H131" s="186">
        <v>180</v>
      </c>
      <c r="I131" s="187"/>
      <c r="J131" s="188">
        <f>ROUND(I131*H131,2)</f>
        <v>0</v>
      </c>
      <c r="K131" s="189"/>
      <c r="L131" s="36"/>
      <c r="M131" s="190" t="s">
        <v>1</v>
      </c>
      <c r="N131" s="191" t="s">
        <v>37</v>
      </c>
      <c r="O131" s="68"/>
      <c r="P131" s="192">
        <f>O131*H131</f>
        <v>0</v>
      </c>
      <c r="Q131" s="192">
        <v>1.58E-3</v>
      </c>
      <c r="R131" s="192">
        <f>Q131*H131</f>
        <v>0.28439999999999999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123</v>
      </c>
      <c r="AU131" s="194" t="s">
        <v>82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80</v>
      </c>
      <c r="BK131" s="195">
        <f>ROUND(I131*H131,2)</f>
        <v>0</v>
      </c>
      <c r="BL131" s="14" t="s">
        <v>121</v>
      </c>
      <c r="BM131" s="194" t="s">
        <v>202</v>
      </c>
    </row>
    <row r="132" spans="1:65" s="2" customFormat="1" ht="29.25">
      <c r="A132" s="31"/>
      <c r="B132" s="32"/>
      <c r="C132" s="33"/>
      <c r="D132" s="196" t="s">
        <v>129</v>
      </c>
      <c r="E132" s="33"/>
      <c r="F132" s="197" t="s">
        <v>201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2" customFormat="1" ht="49.15" customHeight="1">
      <c r="A133" s="31"/>
      <c r="B133" s="32"/>
      <c r="C133" s="182" t="s">
        <v>121</v>
      </c>
      <c r="D133" s="182" t="s">
        <v>123</v>
      </c>
      <c r="E133" s="183" t="s">
        <v>203</v>
      </c>
      <c r="F133" s="184" t="s">
        <v>204</v>
      </c>
      <c r="G133" s="185" t="s">
        <v>205</v>
      </c>
      <c r="H133" s="186">
        <v>450</v>
      </c>
      <c r="I133" s="187"/>
      <c r="J133" s="188">
        <f>ROUND(I133*H133,2)</f>
        <v>0</v>
      </c>
      <c r="K133" s="189"/>
      <c r="L133" s="36"/>
      <c r="M133" s="190" t="s">
        <v>1</v>
      </c>
      <c r="N133" s="191" t="s">
        <v>37</v>
      </c>
      <c r="O133" s="68"/>
      <c r="P133" s="192">
        <f>O133*H133</f>
        <v>0</v>
      </c>
      <c r="Q133" s="192">
        <v>7.3899999999999999E-3</v>
      </c>
      <c r="R133" s="192">
        <f>Q133*H133</f>
        <v>3.3254999999999999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123</v>
      </c>
      <c r="AU133" s="194" t="s">
        <v>82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80</v>
      </c>
      <c r="BK133" s="195">
        <f>ROUND(I133*H133,2)</f>
        <v>0</v>
      </c>
      <c r="BL133" s="14" t="s">
        <v>121</v>
      </c>
      <c r="BM133" s="194" t="s">
        <v>206</v>
      </c>
    </row>
    <row r="134" spans="1:65" s="2" customFormat="1" ht="29.25">
      <c r="A134" s="31"/>
      <c r="B134" s="32"/>
      <c r="C134" s="33"/>
      <c r="D134" s="196" t="s">
        <v>129</v>
      </c>
      <c r="E134" s="33"/>
      <c r="F134" s="197" t="s">
        <v>204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129</v>
      </c>
      <c r="AU134" s="14" t="s">
        <v>82</v>
      </c>
    </row>
    <row r="135" spans="1:65" s="2" customFormat="1" ht="55.5" customHeight="1">
      <c r="A135" s="31"/>
      <c r="B135" s="32"/>
      <c r="C135" s="182" t="s">
        <v>145</v>
      </c>
      <c r="D135" s="182" t="s">
        <v>123</v>
      </c>
      <c r="E135" s="183" t="s">
        <v>207</v>
      </c>
      <c r="F135" s="184" t="s">
        <v>208</v>
      </c>
      <c r="G135" s="185" t="s">
        <v>205</v>
      </c>
      <c r="H135" s="186">
        <v>450</v>
      </c>
      <c r="I135" s="187"/>
      <c r="J135" s="188">
        <f>ROUND(I135*H135,2)</f>
        <v>0</v>
      </c>
      <c r="K135" s="189"/>
      <c r="L135" s="36"/>
      <c r="M135" s="190" t="s">
        <v>1</v>
      </c>
      <c r="N135" s="191" t="s">
        <v>37</v>
      </c>
      <c r="O135" s="68"/>
      <c r="P135" s="192">
        <f>O135*H135</f>
        <v>0</v>
      </c>
      <c r="Q135" s="192">
        <v>1.528E-2</v>
      </c>
      <c r="R135" s="192">
        <f>Q135*H135</f>
        <v>6.8760000000000003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123</v>
      </c>
      <c r="AU135" s="194" t="s">
        <v>82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80</v>
      </c>
      <c r="BK135" s="195">
        <f>ROUND(I135*H135,2)</f>
        <v>0</v>
      </c>
      <c r="BL135" s="14" t="s">
        <v>121</v>
      </c>
      <c r="BM135" s="194" t="s">
        <v>209</v>
      </c>
    </row>
    <row r="136" spans="1:65" s="2" customFormat="1" ht="29.25">
      <c r="A136" s="31"/>
      <c r="B136" s="32"/>
      <c r="C136" s="33"/>
      <c r="D136" s="196" t="s">
        <v>129</v>
      </c>
      <c r="E136" s="33"/>
      <c r="F136" s="197" t="s">
        <v>208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129</v>
      </c>
      <c r="AU136" s="14" t="s">
        <v>82</v>
      </c>
    </row>
    <row r="137" spans="1:65" s="2" customFormat="1" ht="55.5" customHeight="1">
      <c r="A137" s="31"/>
      <c r="B137" s="32"/>
      <c r="C137" s="182" t="s">
        <v>150</v>
      </c>
      <c r="D137" s="182" t="s">
        <v>123</v>
      </c>
      <c r="E137" s="183" t="s">
        <v>210</v>
      </c>
      <c r="F137" s="184" t="s">
        <v>211</v>
      </c>
      <c r="G137" s="185" t="s">
        <v>205</v>
      </c>
      <c r="H137" s="186">
        <v>450</v>
      </c>
      <c r="I137" s="187"/>
      <c r="J137" s="188">
        <f>ROUND(I137*H137,2)</f>
        <v>0</v>
      </c>
      <c r="K137" s="189"/>
      <c r="L137" s="36"/>
      <c r="M137" s="190" t="s">
        <v>1</v>
      </c>
      <c r="N137" s="191" t="s">
        <v>37</v>
      </c>
      <c r="O137" s="68"/>
      <c r="P137" s="192">
        <f>O137*H137</f>
        <v>0</v>
      </c>
      <c r="Q137" s="192">
        <v>2.6499999999999999E-2</v>
      </c>
      <c r="R137" s="192">
        <f>Q137*H137</f>
        <v>11.924999999999999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123</v>
      </c>
      <c r="AU137" s="194" t="s">
        <v>82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80</v>
      </c>
      <c r="BK137" s="195">
        <f>ROUND(I137*H137,2)</f>
        <v>0</v>
      </c>
      <c r="BL137" s="14" t="s">
        <v>121</v>
      </c>
      <c r="BM137" s="194" t="s">
        <v>212</v>
      </c>
    </row>
    <row r="138" spans="1:65" s="2" customFormat="1" ht="39">
      <c r="A138" s="31"/>
      <c r="B138" s="32"/>
      <c r="C138" s="33"/>
      <c r="D138" s="196" t="s">
        <v>129</v>
      </c>
      <c r="E138" s="33"/>
      <c r="F138" s="197" t="s">
        <v>211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129</v>
      </c>
      <c r="AU138" s="14" t="s">
        <v>82</v>
      </c>
    </row>
    <row r="139" spans="1:65" s="2" customFormat="1" ht="55.5" customHeight="1">
      <c r="A139" s="31"/>
      <c r="B139" s="32"/>
      <c r="C139" s="182" t="s">
        <v>155</v>
      </c>
      <c r="D139" s="182" t="s">
        <v>123</v>
      </c>
      <c r="E139" s="183" t="s">
        <v>213</v>
      </c>
      <c r="F139" s="184" t="s">
        <v>214</v>
      </c>
      <c r="G139" s="185" t="s">
        <v>205</v>
      </c>
      <c r="H139" s="186">
        <v>450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5.9920000000000001E-2</v>
      </c>
      <c r="R139" s="192">
        <f>Q139*H139</f>
        <v>26.964000000000002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82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215</v>
      </c>
    </row>
    <row r="140" spans="1:65" s="2" customFormat="1" ht="39">
      <c r="A140" s="31"/>
      <c r="B140" s="32"/>
      <c r="C140" s="33"/>
      <c r="D140" s="196" t="s">
        <v>129</v>
      </c>
      <c r="E140" s="33"/>
      <c r="F140" s="197" t="s">
        <v>214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82</v>
      </c>
    </row>
    <row r="141" spans="1:65" s="2" customFormat="1" ht="44.25" customHeight="1">
      <c r="A141" s="31"/>
      <c r="B141" s="32"/>
      <c r="C141" s="182" t="s">
        <v>161</v>
      </c>
      <c r="D141" s="182" t="s">
        <v>123</v>
      </c>
      <c r="E141" s="183" t="s">
        <v>216</v>
      </c>
      <c r="F141" s="184" t="s">
        <v>217</v>
      </c>
      <c r="G141" s="185" t="s">
        <v>205</v>
      </c>
      <c r="H141" s="186">
        <v>900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2.0417999999999999E-4</v>
      </c>
      <c r="R141" s="192">
        <f>Q141*H141</f>
        <v>0.18376199999999998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82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218</v>
      </c>
    </row>
    <row r="142" spans="1:65" s="2" customFormat="1" ht="29.25">
      <c r="A142" s="31"/>
      <c r="B142" s="32"/>
      <c r="C142" s="33"/>
      <c r="D142" s="196" t="s">
        <v>129</v>
      </c>
      <c r="E142" s="33"/>
      <c r="F142" s="197" t="s">
        <v>217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2" customFormat="1" ht="49.15" customHeight="1">
      <c r="A143" s="31"/>
      <c r="B143" s="32"/>
      <c r="C143" s="182" t="s">
        <v>166</v>
      </c>
      <c r="D143" s="182" t="s">
        <v>123</v>
      </c>
      <c r="E143" s="183" t="s">
        <v>219</v>
      </c>
      <c r="F143" s="184" t="s">
        <v>220</v>
      </c>
      <c r="G143" s="185" t="s">
        <v>205</v>
      </c>
      <c r="H143" s="186">
        <v>6</v>
      </c>
      <c r="I143" s="187"/>
      <c r="J143" s="188">
        <f>ROUND(I143*H143,2)</f>
        <v>0</v>
      </c>
      <c r="K143" s="189"/>
      <c r="L143" s="36"/>
      <c r="M143" s="190" t="s">
        <v>1</v>
      </c>
      <c r="N143" s="191" t="s">
        <v>37</v>
      </c>
      <c r="O143" s="68"/>
      <c r="P143" s="192">
        <f>O143*H143</f>
        <v>0</v>
      </c>
      <c r="Q143" s="192">
        <v>3.0200000000000001E-3</v>
      </c>
      <c r="R143" s="192">
        <f>Q143*H143</f>
        <v>1.8120000000000001E-2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123</v>
      </c>
      <c r="AU143" s="194" t="s">
        <v>82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80</v>
      </c>
      <c r="BK143" s="195">
        <f>ROUND(I143*H143,2)</f>
        <v>0</v>
      </c>
      <c r="BL143" s="14" t="s">
        <v>121</v>
      </c>
      <c r="BM143" s="194" t="s">
        <v>221</v>
      </c>
    </row>
    <row r="144" spans="1:65" s="2" customFormat="1" ht="29.25">
      <c r="A144" s="31"/>
      <c r="B144" s="32"/>
      <c r="C144" s="33"/>
      <c r="D144" s="196" t="s">
        <v>129</v>
      </c>
      <c r="E144" s="33"/>
      <c r="F144" s="197" t="s">
        <v>220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129</v>
      </c>
      <c r="AU144" s="14" t="s">
        <v>82</v>
      </c>
    </row>
    <row r="145" spans="1:65" s="2" customFormat="1" ht="49.15" customHeight="1">
      <c r="A145" s="31"/>
      <c r="B145" s="32"/>
      <c r="C145" s="182" t="s">
        <v>172</v>
      </c>
      <c r="D145" s="182" t="s">
        <v>123</v>
      </c>
      <c r="E145" s="183" t="s">
        <v>222</v>
      </c>
      <c r="F145" s="184" t="s">
        <v>223</v>
      </c>
      <c r="G145" s="185" t="s">
        <v>126</v>
      </c>
      <c r="H145" s="186">
        <v>6</v>
      </c>
      <c r="I145" s="187"/>
      <c r="J145" s="188">
        <f>ROUND(I145*H145,2)</f>
        <v>0</v>
      </c>
      <c r="K145" s="189"/>
      <c r="L145" s="36"/>
      <c r="M145" s="190" t="s">
        <v>1</v>
      </c>
      <c r="N145" s="191" t="s">
        <v>37</v>
      </c>
      <c r="O145" s="68"/>
      <c r="P145" s="192">
        <f>O145*H145</f>
        <v>0</v>
      </c>
      <c r="Q145" s="192">
        <v>4.5754999999999997E-2</v>
      </c>
      <c r="R145" s="192">
        <f>Q145*H145</f>
        <v>0.27453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123</v>
      </c>
      <c r="AU145" s="194" t="s">
        <v>82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80</v>
      </c>
      <c r="BK145" s="195">
        <f>ROUND(I145*H145,2)</f>
        <v>0</v>
      </c>
      <c r="BL145" s="14" t="s">
        <v>121</v>
      </c>
      <c r="BM145" s="194" t="s">
        <v>224</v>
      </c>
    </row>
    <row r="146" spans="1:65" s="2" customFormat="1" ht="29.25">
      <c r="A146" s="31"/>
      <c r="B146" s="32"/>
      <c r="C146" s="33"/>
      <c r="D146" s="196" t="s">
        <v>129</v>
      </c>
      <c r="E146" s="33"/>
      <c r="F146" s="197" t="s">
        <v>223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129</v>
      </c>
      <c r="AU146" s="14" t="s">
        <v>82</v>
      </c>
    </row>
    <row r="147" spans="1:65" s="2" customFormat="1" ht="49.15" customHeight="1">
      <c r="A147" s="31"/>
      <c r="B147" s="32"/>
      <c r="C147" s="182" t="s">
        <v>177</v>
      </c>
      <c r="D147" s="182" t="s">
        <v>123</v>
      </c>
      <c r="E147" s="183" t="s">
        <v>225</v>
      </c>
      <c r="F147" s="184" t="s">
        <v>226</v>
      </c>
      <c r="G147" s="185" t="s">
        <v>126</v>
      </c>
      <c r="H147" s="186">
        <v>6</v>
      </c>
      <c r="I147" s="187"/>
      <c r="J147" s="188">
        <f>ROUND(I147*H147,2)</f>
        <v>0</v>
      </c>
      <c r="K147" s="189"/>
      <c r="L147" s="36"/>
      <c r="M147" s="190" t="s">
        <v>1</v>
      </c>
      <c r="N147" s="191" t="s">
        <v>37</v>
      </c>
      <c r="O147" s="68"/>
      <c r="P147" s="192">
        <f>O147*H147</f>
        <v>0</v>
      </c>
      <c r="Q147" s="192">
        <v>5.5634999999999997E-2</v>
      </c>
      <c r="R147" s="192">
        <f>Q147*H147</f>
        <v>0.33381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123</v>
      </c>
      <c r="AU147" s="194" t="s">
        <v>82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80</v>
      </c>
      <c r="BK147" s="195">
        <f>ROUND(I147*H147,2)</f>
        <v>0</v>
      </c>
      <c r="BL147" s="14" t="s">
        <v>121</v>
      </c>
      <c r="BM147" s="194" t="s">
        <v>227</v>
      </c>
    </row>
    <row r="148" spans="1:65" s="2" customFormat="1" ht="29.25">
      <c r="A148" s="31"/>
      <c r="B148" s="32"/>
      <c r="C148" s="33"/>
      <c r="D148" s="196" t="s">
        <v>129</v>
      </c>
      <c r="E148" s="33"/>
      <c r="F148" s="197" t="s">
        <v>226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129</v>
      </c>
      <c r="AU148" s="14" t="s">
        <v>82</v>
      </c>
    </row>
    <row r="149" spans="1:65" s="2" customFormat="1" ht="37.9" customHeight="1">
      <c r="A149" s="31"/>
      <c r="B149" s="32"/>
      <c r="C149" s="182" t="s">
        <v>228</v>
      </c>
      <c r="D149" s="182" t="s">
        <v>123</v>
      </c>
      <c r="E149" s="183" t="s">
        <v>229</v>
      </c>
      <c r="F149" s="184" t="s">
        <v>230</v>
      </c>
      <c r="G149" s="185" t="s">
        <v>126</v>
      </c>
      <c r="H149" s="186">
        <v>3</v>
      </c>
      <c r="I149" s="187"/>
      <c r="J149" s="188">
        <f>ROUND(I149*H149,2)</f>
        <v>0</v>
      </c>
      <c r="K149" s="189"/>
      <c r="L149" s="36"/>
      <c r="M149" s="190" t="s">
        <v>1</v>
      </c>
      <c r="N149" s="191" t="s">
        <v>37</v>
      </c>
      <c r="O149" s="68"/>
      <c r="P149" s="192">
        <f>O149*H149</f>
        <v>0</v>
      </c>
      <c r="Q149" s="192">
        <v>2.5600000000000001E-2</v>
      </c>
      <c r="R149" s="192">
        <f>Q149*H149</f>
        <v>7.6800000000000007E-2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123</v>
      </c>
      <c r="AU149" s="194" t="s">
        <v>82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80</v>
      </c>
      <c r="BK149" s="195">
        <f>ROUND(I149*H149,2)</f>
        <v>0</v>
      </c>
      <c r="BL149" s="14" t="s">
        <v>121</v>
      </c>
      <c r="BM149" s="194" t="s">
        <v>231</v>
      </c>
    </row>
    <row r="150" spans="1:65" s="2" customFormat="1" ht="39">
      <c r="A150" s="31"/>
      <c r="B150" s="32"/>
      <c r="C150" s="33"/>
      <c r="D150" s="196" t="s">
        <v>129</v>
      </c>
      <c r="E150" s="33"/>
      <c r="F150" s="197" t="s">
        <v>232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62.65" customHeight="1">
      <c r="A151" s="31"/>
      <c r="B151" s="32"/>
      <c r="C151" s="182" t="s">
        <v>233</v>
      </c>
      <c r="D151" s="182" t="s">
        <v>123</v>
      </c>
      <c r="E151" s="183" t="s">
        <v>234</v>
      </c>
      <c r="F151" s="184" t="s">
        <v>235</v>
      </c>
      <c r="G151" s="185" t="s">
        <v>126</v>
      </c>
      <c r="H151" s="186">
        <v>6</v>
      </c>
      <c r="I151" s="187"/>
      <c r="J151" s="188">
        <f>ROUND(I151*H151,2)</f>
        <v>0</v>
      </c>
      <c r="K151" s="189"/>
      <c r="L151" s="36"/>
      <c r="M151" s="190" t="s">
        <v>1</v>
      </c>
      <c r="N151" s="191" t="s">
        <v>37</v>
      </c>
      <c r="O151" s="68"/>
      <c r="P151" s="192">
        <f>O151*H151</f>
        <v>0</v>
      </c>
      <c r="Q151" s="192">
        <v>5.4300000000000001E-2</v>
      </c>
      <c r="R151" s="192">
        <f>Q151*H151</f>
        <v>0.32579999999999998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123</v>
      </c>
      <c r="AU151" s="194" t="s">
        <v>82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80</v>
      </c>
      <c r="BK151" s="195">
        <f>ROUND(I151*H151,2)</f>
        <v>0</v>
      </c>
      <c r="BL151" s="14" t="s">
        <v>121</v>
      </c>
      <c r="BM151" s="194" t="s">
        <v>236</v>
      </c>
    </row>
    <row r="152" spans="1:65" s="2" customFormat="1" ht="39">
      <c r="A152" s="31"/>
      <c r="B152" s="32"/>
      <c r="C152" s="33"/>
      <c r="D152" s="196" t="s">
        <v>129</v>
      </c>
      <c r="E152" s="33"/>
      <c r="F152" s="197" t="s">
        <v>235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33" customHeight="1">
      <c r="A153" s="31"/>
      <c r="B153" s="32"/>
      <c r="C153" s="182" t="s">
        <v>237</v>
      </c>
      <c r="D153" s="182" t="s">
        <v>123</v>
      </c>
      <c r="E153" s="183" t="s">
        <v>238</v>
      </c>
      <c r="F153" s="184" t="s">
        <v>239</v>
      </c>
      <c r="G153" s="185" t="s">
        <v>126</v>
      </c>
      <c r="H153" s="186">
        <v>6</v>
      </c>
      <c r="I153" s="187"/>
      <c r="J153" s="188">
        <f>ROUND(I153*H153,2)</f>
        <v>0</v>
      </c>
      <c r="K153" s="189"/>
      <c r="L153" s="36"/>
      <c r="M153" s="190" t="s">
        <v>1</v>
      </c>
      <c r="N153" s="191" t="s">
        <v>37</v>
      </c>
      <c r="O153" s="68"/>
      <c r="P153" s="192">
        <f>O153*H153</f>
        <v>0</v>
      </c>
      <c r="Q153" s="192">
        <v>2.64E-2</v>
      </c>
      <c r="R153" s="192">
        <f>Q153*H153</f>
        <v>0.15839999999999999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123</v>
      </c>
      <c r="AU153" s="194" t="s">
        <v>82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80</v>
      </c>
      <c r="BK153" s="195">
        <f>ROUND(I153*H153,2)</f>
        <v>0</v>
      </c>
      <c r="BL153" s="14" t="s">
        <v>121</v>
      </c>
      <c r="BM153" s="194" t="s">
        <v>240</v>
      </c>
    </row>
    <row r="154" spans="1:65" s="2" customFormat="1" ht="39">
      <c r="A154" s="31"/>
      <c r="B154" s="32"/>
      <c r="C154" s="33"/>
      <c r="D154" s="196" t="s">
        <v>129</v>
      </c>
      <c r="E154" s="33"/>
      <c r="F154" s="197" t="s">
        <v>241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2" customFormat="1" ht="33" customHeight="1">
      <c r="A155" s="31"/>
      <c r="B155" s="32"/>
      <c r="C155" s="182" t="s">
        <v>8</v>
      </c>
      <c r="D155" s="182" t="s">
        <v>123</v>
      </c>
      <c r="E155" s="183" t="s">
        <v>242</v>
      </c>
      <c r="F155" s="184" t="s">
        <v>243</v>
      </c>
      <c r="G155" s="185" t="s">
        <v>126</v>
      </c>
      <c r="H155" s="186">
        <v>4</v>
      </c>
      <c r="I155" s="187"/>
      <c r="J155" s="188">
        <f>ROUND(I155*H155,2)</f>
        <v>0</v>
      </c>
      <c r="K155" s="189"/>
      <c r="L155" s="36"/>
      <c r="M155" s="190" t="s">
        <v>1</v>
      </c>
      <c r="N155" s="191" t="s">
        <v>37</v>
      </c>
      <c r="O155" s="68"/>
      <c r="P155" s="192">
        <f>O155*H155</f>
        <v>0</v>
      </c>
      <c r="Q155" s="192">
        <v>3.7100000000000001E-2</v>
      </c>
      <c r="R155" s="192">
        <f>Q155*H155</f>
        <v>0.1484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121</v>
      </c>
      <c r="AT155" s="194" t="s">
        <v>123</v>
      </c>
      <c r="AU155" s="194" t="s">
        <v>82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80</v>
      </c>
      <c r="BK155" s="195">
        <f>ROUND(I155*H155,2)</f>
        <v>0</v>
      </c>
      <c r="BL155" s="14" t="s">
        <v>121</v>
      </c>
      <c r="BM155" s="194" t="s">
        <v>244</v>
      </c>
    </row>
    <row r="156" spans="1:65" s="2" customFormat="1" ht="39">
      <c r="A156" s="31"/>
      <c r="B156" s="32"/>
      <c r="C156" s="33"/>
      <c r="D156" s="196" t="s">
        <v>129</v>
      </c>
      <c r="E156" s="33"/>
      <c r="F156" s="197" t="s">
        <v>245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129</v>
      </c>
      <c r="AU156" s="14" t="s">
        <v>82</v>
      </c>
    </row>
    <row r="157" spans="1:65" s="2" customFormat="1" ht="24.2" customHeight="1">
      <c r="A157" s="31"/>
      <c r="B157" s="32"/>
      <c r="C157" s="182" t="s">
        <v>246</v>
      </c>
      <c r="D157" s="182" t="s">
        <v>123</v>
      </c>
      <c r="E157" s="183" t="s">
        <v>247</v>
      </c>
      <c r="F157" s="184" t="s">
        <v>248</v>
      </c>
      <c r="G157" s="185" t="s">
        <v>249</v>
      </c>
      <c r="H157" s="186">
        <v>4100</v>
      </c>
      <c r="I157" s="187"/>
      <c r="J157" s="188">
        <f>ROUND(I157*H157,2)</f>
        <v>0</v>
      </c>
      <c r="K157" s="189"/>
      <c r="L157" s="36"/>
      <c r="M157" s="190" t="s">
        <v>1</v>
      </c>
      <c r="N157" s="191" t="s">
        <v>37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121</v>
      </c>
      <c r="AT157" s="194" t="s">
        <v>123</v>
      </c>
      <c r="AU157" s="194" t="s">
        <v>82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80</v>
      </c>
      <c r="BK157" s="195">
        <f>ROUND(I157*H157,2)</f>
        <v>0</v>
      </c>
      <c r="BL157" s="14" t="s">
        <v>121</v>
      </c>
      <c r="BM157" s="194" t="s">
        <v>250</v>
      </c>
    </row>
    <row r="158" spans="1:65" s="2" customFormat="1" ht="19.5">
      <c r="A158" s="31"/>
      <c r="B158" s="32"/>
      <c r="C158" s="33"/>
      <c r="D158" s="196" t="s">
        <v>129</v>
      </c>
      <c r="E158" s="33"/>
      <c r="F158" s="197" t="s">
        <v>248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129</v>
      </c>
      <c r="AU158" s="14" t="s">
        <v>82</v>
      </c>
    </row>
    <row r="159" spans="1:65" s="2" customFormat="1" ht="24.2" customHeight="1">
      <c r="A159" s="31"/>
      <c r="B159" s="32"/>
      <c r="C159" s="182" t="s">
        <v>251</v>
      </c>
      <c r="D159" s="182" t="s">
        <v>123</v>
      </c>
      <c r="E159" s="183" t="s">
        <v>252</v>
      </c>
      <c r="F159" s="184" t="s">
        <v>253</v>
      </c>
      <c r="G159" s="185" t="s">
        <v>249</v>
      </c>
      <c r="H159" s="186">
        <v>4100</v>
      </c>
      <c r="I159" s="187"/>
      <c r="J159" s="188">
        <f>ROUND(I159*H159,2)</f>
        <v>0</v>
      </c>
      <c r="K159" s="189"/>
      <c r="L159" s="36"/>
      <c r="M159" s="190" t="s">
        <v>1</v>
      </c>
      <c r="N159" s="191" t="s">
        <v>37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121</v>
      </c>
      <c r="AT159" s="194" t="s">
        <v>123</v>
      </c>
      <c r="AU159" s="194" t="s">
        <v>82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80</v>
      </c>
      <c r="BK159" s="195">
        <f>ROUND(I159*H159,2)</f>
        <v>0</v>
      </c>
      <c r="BL159" s="14" t="s">
        <v>121</v>
      </c>
      <c r="BM159" s="194" t="s">
        <v>254</v>
      </c>
    </row>
    <row r="160" spans="1:65" s="2" customFormat="1" ht="19.5">
      <c r="A160" s="31"/>
      <c r="B160" s="32"/>
      <c r="C160" s="33"/>
      <c r="D160" s="196" t="s">
        <v>129</v>
      </c>
      <c r="E160" s="33"/>
      <c r="F160" s="197" t="s">
        <v>253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2" customFormat="1" ht="24.2" customHeight="1">
      <c r="A161" s="31"/>
      <c r="B161" s="32"/>
      <c r="C161" s="212" t="s">
        <v>255</v>
      </c>
      <c r="D161" s="212" t="s">
        <v>256</v>
      </c>
      <c r="E161" s="213" t="s">
        <v>257</v>
      </c>
      <c r="F161" s="214" t="s">
        <v>258</v>
      </c>
      <c r="G161" s="215" t="s">
        <v>249</v>
      </c>
      <c r="H161" s="216">
        <v>4000</v>
      </c>
      <c r="I161" s="217"/>
      <c r="J161" s="218">
        <f>ROUND(I161*H161,2)</f>
        <v>0</v>
      </c>
      <c r="K161" s="219"/>
      <c r="L161" s="220"/>
      <c r="M161" s="221" t="s">
        <v>1</v>
      </c>
      <c r="N161" s="222" t="s">
        <v>37</v>
      </c>
      <c r="O161" s="68"/>
      <c r="P161" s="192">
        <f>O161*H161</f>
        <v>0</v>
      </c>
      <c r="Q161" s="192">
        <v>1.65E-3</v>
      </c>
      <c r="R161" s="192">
        <f>Q161*H161</f>
        <v>6.6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161</v>
      </c>
      <c r="AT161" s="194" t="s">
        <v>256</v>
      </c>
      <c r="AU161" s="194" t="s">
        <v>82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80</v>
      </c>
      <c r="BK161" s="195">
        <f>ROUND(I161*H161,2)</f>
        <v>0</v>
      </c>
      <c r="BL161" s="14" t="s">
        <v>121</v>
      </c>
      <c r="BM161" s="194" t="s">
        <v>259</v>
      </c>
    </row>
    <row r="162" spans="1:65" s="2" customFormat="1" ht="11.25">
      <c r="A162" s="31"/>
      <c r="B162" s="32"/>
      <c r="C162" s="33"/>
      <c r="D162" s="196" t="s">
        <v>129</v>
      </c>
      <c r="E162" s="33"/>
      <c r="F162" s="197" t="s">
        <v>258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129</v>
      </c>
      <c r="AU162" s="14" t="s">
        <v>82</v>
      </c>
    </row>
    <row r="163" spans="1:65" s="2" customFormat="1" ht="24.2" customHeight="1">
      <c r="A163" s="31"/>
      <c r="B163" s="32"/>
      <c r="C163" s="212" t="s">
        <v>260</v>
      </c>
      <c r="D163" s="212" t="s">
        <v>256</v>
      </c>
      <c r="E163" s="213" t="s">
        <v>261</v>
      </c>
      <c r="F163" s="214" t="s">
        <v>262</v>
      </c>
      <c r="G163" s="215" t="s">
        <v>249</v>
      </c>
      <c r="H163" s="216">
        <v>4000</v>
      </c>
      <c r="I163" s="217"/>
      <c r="J163" s="218">
        <f>ROUND(I163*H163,2)</f>
        <v>0</v>
      </c>
      <c r="K163" s="219"/>
      <c r="L163" s="220"/>
      <c r="M163" s="221" t="s">
        <v>1</v>
      </c>
      <c r="N163" s="222" t="s">
        <v>37</v>
      </c>
      <c r="O163" s="68"/>
      <c r="P163" s="192">
        <f>O163*H163</f>
        <v>0</v>
      </c>
      <c r="Q163" s="192">
        <v>1.7600000000000001E-3</v>
      </c>
      <c r="R163" s="192">
        <f>Q163*H163</f>
        <v>7.04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161</v>
      </c>
      <c r="AT163" s="194" t="s">
        <v>256</v>
      </c>
      <c r="AU163" s="194" t="s">
        <v>82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80</v>
      </c>
      <c r="BK163" s="195">
        <f>ROUND(I163*H163,2)</f>
        <v>0</v>
      </c>
      <c r="BL163" s="14" t="s">
        <v>121</v>
      </c>
      <c r="BM163" s="194" t="s">
        <v>263</v>
      </c>
    </row>
    <row r="164" spans="1:65" s="2" customFormat="1" ht="11.25">
      <c r="A164" s="31"/>
      <c r="B164" s="32"/>
      <c r="C164" s="33"/>
      <c r="D164" s="196" t="s">
        <v>129</v>
      </c>
      <c r="E164" s="33"/>
      <c r="F164" s="197" t="s">
        <v>262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129</v>
      </c>
      <c r="AU164" s="14" t="s">
        <v>82</v>
      </c>
    </row>
    <row r="165" spans="1:65" s="2" customFormat="1" ht="24.2" customHeight="1">
      <c r="A165" s="31"/>
      <c r="B165" s="32"/>
      <c r="C165" s="212" t="s">
        <v>264</v>
      </c>
      <c r="D165" s="212" t="s">
        <v>256</v>
      </c>
      <c r="E165" s="213" t="s">
        <v>265</v>
      </c>
      <c r="F165" s="214" t="s">
        <v>266</v>
      </c>
      <c r="G165" s="215" t="s">
        <v>249</v>
      </c>
      <c r="H165" s="216">
        <v>2000</v>
      </c>
      <c r="I165" s="217"/>
      <c r="J165" s="218">
        <f>ROUND(I165*H165,2)</f>
        <v>0</v>
      </c>
      <c r="K165" s="219"/>
      <c r="L165" s="220"/>
      <c r="M165" s="221" t="s">
        <v>1</v>
      </c>
      <c r="N165" s="222" t="s">
        <v>37</v>
      </c>
      <c r="O165" s="68"/>
      <c r="P165" s="192">
        <f>O165*H165</f>
        <v>0</v>
      </c>
      <c r="Q165" s="192">
        <v>1.1800000000000001E-3</v>
      </c>
      <c r="R165" s="192">
        <f>Q165*H165</f>
        <v>2.3600000000000003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161</v>
      </c>
      <c r="AT165" s="194" t="s">
        <v>256</v>
      </c>
      <c r="AU165" s="194" t="s">
        <v>82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80</v>
      </c>
      <c r="BK165" s="195">
        <f>ROUND(I165*H165,2)</f>
        <v>0</v>
      </c>
      <c r="BL165" s="14" t="s">
        <v>121</v>
      </c>
      <c r="BM165" s="194" t="s">
        <v>267</v>
      </c>
    </row>
    <row r="166" spans="1:65" s="2" customFormat="1" ht="11.25">
      <c r="A166" s="31"/>
      <c r="B166" s="32"/>
      <c r="C166" s="33"/>
      <c r="D166" s="196" t="s">
        <v>129</v>
      </c>
      <c r="E166" s="33"/>
      <c r="F166" s="197" t="s">
        <v>266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2" customFormat="1" ht="24.2" customHeight="1">
      <c r="A167" s="31"/>
      <c r="B167" s="32"/>
      <c r="C167" s="212" t="s">
        <v>7</v>
      </c>
      <c r="D167" s="212" t="s">
        <v>256</v>
      </c>
      <c r="E167" s="213" t="s">
        <v>268</v>
      </c>
      <c r="F167" s="214" t="s">
        <v>269</v>
      </c>
      <c r="G167" s="215" t="s">
        <v>249</v>
      </c>
      <c r="H167" s="216">
        <v>1000</v>
      </c>
      <c r="I167" s="217"/>
      <c r="J167" s="218">
        <f>ROUND(I167*H167,2)</f>
        <v>0</v>
      </c>
      <c r="K167" s="219"/>
      <c r="L167" s="220"/>
      <c r="M167" s="221" t="s">
        <v>1</v>
      </c>
      <c r="N167" s="222" t="s">
        <v>37</v>
      </c>
      <c r="O167" s="68"/>
      <c r="P167" s="192">
        <f>O167*H167</f>
        <v>0</v>
      </c>
      <c r="Q167" s="192">
        <v>1.47E-3</v>
      </c>
      <c r="R167" s="192">
        <f>Q167*H167</f>
        <v>1.47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161</v>
      </c>
      <c r="AT167" s="194" t="s">
        <v>256</v>
      </c>
      <c r="AU167" s="194" t="s">
        <v>82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80</v>
      </c>
      <c r="BK167" s="195">
        <f>ROUND(I167*H167,2)</f>
        <v>0</v>
      </c>
      <c r="BL167" s="14" t="s">
        <v>121</v>
      </c>
      <c r="BM167" s="194" t="s">
        <v>270</v>
      </c>
    </row>
    <row r="168" spans="1:65" s="2" customFormat="1" ht="11.25">
      <c r="A168" s="31"/>
      <c r="B168" s="32"/>
      <c r="C168" s="33"/>
      <c r="D168" s="196" t="s">
        <v>129</v>
      </c>
      <c r="E168" s="33"/>
      <c r="F168" s="197" t="s">
        <v>269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129</v>
      </c>
      <c r="AU168" s="14" t="s">
        <v>82</v>
      </c>
    </row>
    <row r="169" spans="1:65" s="2" customFormat="1" ht="16.5" customHeight="1">
      <c r="A169" s="31"/>
      <c r="B169" s="32"/>
      <c r="C169" s="212" t="s">
        <v>271</v>
      </c>
      <c r="D169" s="212" t="s">
        <v>256</v>
      </c>
      <c r="E169" s="213" t="s">
        <v>272</v>
      </c>
      <c r="F169" s="214" t="s">
        <v>273</v>
      </c>
      <c r="G169" s="215" t="s">
        <v>126</v>
      </c>
      <c r="H169" s="216">
        <v>7000</v>
      </c>
      <c r="I169" s="217"/>
      <c r="J169" s="218">
        <f>ROUND(I169*H169,2)</f>
        <v>0</v>
      </c>
      <c r="K169" s="219"/>
      <c r="L169" s="220"/>
      <c r="M169" s="221" t="s">
        <v>1</v>
      </c>
      <c r="N169" s="222" t="s">
        <v>37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161</v>
      </c>
      <c r="AT169" s="194" t="s">
        <v>256</v>
      </c>
      <c r="AU169" s="194" t="s">
        <v>82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80</v>
      </c>
      <c r="BK169" s="195">
        <f>ROUND(I169*H169,2)</f>
        <v>0</v>
      </c>
      <c r="BL169" s="14" t="s">
        <v>121</v>
      </c>
      <c r="BM169" s="194" t="s">
        <v>274</v>
      </c>
    </row>
    <row r="170" spans="1:65" s="2" customFormat="1" ht="11.25">
      <c r="A170" s="31"/>
      <c r="B170" s="32"/>
      <c r="C170" s="33"/>
      <c r="D170" s="196" t="s">
        <v>129</v>
      </c>
      <c r="E170" s="33"/>
      <c r="F170" s="197" t="s">
        <v>273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129</v>
      </c>
      <c r="AU170" s="14" t="s">
        <v>82</v>
      </c>
    </row>
    <row r="171" spans="1:65" s="2" customFormat="1" ht="21.75" customHeight="1">
      <c r="A171" s="31"/>
      <c r="B171" s="32"/>
      <c r="C171" s="212" t="s">
        <v>275</v>
      </c>
      <c r="D171" s="212" t="s">
        <v>256</v>
      </c>
      <c r="E171" s="213" t="s">
        <v>276</v>
      </c>
      <c r="F171" s="214" t="s">
        <v>277</v>
      </c>
      <c r="G171" s="215" t="s">
        <v>205</v>
      </c>
      <c r="H171" s="216">
        <v>450</v>
      </c>
      <c r="I171" s="217"/>
      <c r="J171" s="218">
        <f>ROUND(I171*H171,2)</f>
        <v>0</v>
      </c>
      <c r="K171" s="219"/>
      <c r="L171" s="220"/>
      <c r="M171" s="221" t="s">
        <v>1</v>
      </c>
      <c r="N171" s="222" t="s">
        <v>37</v>
      </c>
      <c r="O171" s="68"/>
      <c r="P171" s="192">
        <f>O171*H171</f>
        <v>0</v>
      </c>
      <c r="Q171" s="192">
        <v>3.2000000000000003E-4</v>
      </c>
      <c r="R171" s="192">
        <f>Q171*H171</f>
        <v>0.14400000000000002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161</v>
      </c>
      <c r="AT171" s="194" t="s">
        <v>256</v>
      </c>
      <c r="AU171" s="194" t="s">
        <v>82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80</v>
      </c>
      <c r="BK171" s="195">
        <f>ROUND(I171*H171,2)</f>
        <v>0</v>
      </c>
      <c r="BL171" s="14" t="s">
        <v>121</v>
      </c>
      <c r="BM171" s="194" t="s">
        <v>278</v>
      </c>
    </row>
    <row r="172" spans="1:65" s="2" customFormat="1" ht="11.25">
      <c r="A172" s="31"/>
      <c r="B172" s="32"/>
      <c r="C172" s="33"/>
      <c r="D172" s="196" t="s">
        <v>129</v>
      </c>
      <c r="E172" s="33"/>
      <c r="F172" s="197" t="s">
        <v>277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21.75" customHeight="1">
      <c r="A173" s="31"/>
      <c r="B173" s="32"/>
      <c r="C173" s="212" t="s">
        <v>279</v>
      </c>
      <c r="D173" s="212" t="s">
        <v>256</v>
      </c>
      <c r="E173" s="213" t="s">
        <v>280</v>
      </c>
      <c r="F173" s="214" t="s">
        <v>281</v>
      </c>
      <c r="G173" s="215" t="s">
        <v>205</v>
      </c>
      <c r="H173" s="216">
        <v>500</v>
      </c>
      <c r="I173" s="217"/>
      <c r="J173" s="218">
        <f>ROUND(I173*H173,2)</f>
        <v>0</v>
      </c>
      <c r="K173" s="219"/>
      <c r="L173" s="220"/>
      <c r="M173" s="221" t="s">
        <v>1</v>
      </c>
      <c r="N173" s="222" t="s">
        <v>37</v>
      </c>
      <c r="O173" s="68"/>
      <c r="P173" s="192">
        <f>O173*H173</f>
        <v>0</v>
      </c>
      <c r="Q173" s="192">
        <v>5.2999999999999998E-4</v>
      </c>
      <c r="R173" s="192">
        <f>Q173*H173</f>
        <v>0.26500000000000001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161</v>
      </c>
      <c r="AT173" s="194" t="s">
        <v>256</v>
      </c>
      <c r="AU173" s="194" t="s">
        <v>82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80</v>
      </c>
      <c r="BK173" s="195">
        <f>ROUND(I173*H173,2)</f>
        <v>0</v>
      </c>
      <c r="BL173" s="14" t="s">
        <v>121</v>
      </c>
      <c r="BM173" s="194" t="s">
        <v>282</v>
      </c>
    </row>
    <row r="174" spans="1:65" s="2" customFormat="1" ht="11.25">
      <c r="A174" s="31"/>
      <c r="B174" s="32"/>
      <c r="C174" s="33"/>
      <c r="D174" s="196" t="s">
        <v>129</v>
      </c>
      <c r="E174" s="33"/>
      <c r="F174" s="197" t="s">
        <v>281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24.2" customHeight="1">
      <c r="A175" s="31"/>
      <c r="B175" s="32"/>
      <c r="C175" s="212" t="s">
        <v>283</v>
      </c>
      <c r="D175" s="212" t="s">
        <v>256</v>
      </c>
      <c r="E175" s="213" t="s">
        <v>284</v>
      </c>
      <c r="F175" s="214" t="s">
        <v>285</v>
      </c>
      <c r="G175" s="215" t="s">
        <v>205</v>
      </c>
      <c r="H175" s="216">
        <v>400</v>
      </c>
      <c r="I175" s="217"/>
      <c r="J175" s="218">
        <f>ROUND(I175*H175,2)</f>
        <v>0</v>
      </c>
      <c r="K175" s="219"/>
      <c r="L175" s="220"/>
      <c r="M175" s="221" t="s">
        <v>1</v>
      </c>
      <c r="N175" s="222" t="s">
        <v>37</v>
      </c>
      <c r="O175" s="68"/>
      <c r="P175" s="192">
        <f>O175*H175</f>
        <v>0</v>
      </c>
      <c r="Q175" s="192">
        <v>3.6000000000000002E-4</v>
      </c>
      <c r="R175" s="192">
        <f>Q175*H175</f>
        <v>0.14400000000000002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161</v>
      </c>
      <c r="AT175" s="194" t="s">
        <v>256</v>
      </c>
      <c r="AU175" s="194" t="s">
        <v>82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80</v>
      </c>
      <c r="BK175" s="195">
        <f>ROUND(I175*H175,2)</f>
        <v>0</v>
      </c>
      <c r="BL175" s="14" t="s">
        <v>121</v>
      </c>
      <c r="BM175" s="194" t="s">
        <v>286</v>
      </c>
    </row>
    <row r="176" spans="1:65" s="2" customFormat="1" ht="11.25">
      <c r="A176" s="31"/>
      <c r="B176" s="32"/>
      <c r="C176" s="33"/>
      <c r="D176" s="196" t="s">
        <v>129</v>
      </c>
      <c r="E176" s="33"/>
      <c r="F176" s="197" t="s">
        <v>285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2" customFormat="1" ht="24.2" customHeight="1">
      <c r="A177" s="31"/>
      <c r="B177" s="32"/>
      <c r="C177" s="212" t="s">
        <v>287</v>
      </c>
      <c r="D177" s="212" t="s">
        <v>256</v>
      </c>
      <c r="E177" s="213" t="s">
        <v>288</v>
      </c>
      <c r="F177" s="214" t="s">
        <v>289</v>
      </c>
      <c r="G177" s="215" t="s">
        <v>205</v>
      </c>
      <c r="H177" s="216">
        <v>300</v>
      </c>
      <c r="I177" s="217"/>
      <c r="J177" s="218">
        <f>ROUND(I177*H177,2)</f>
        <v>0</v>
      </c>
      <c r="K177" s="219"/>
      <c r="L177" s="220"/>
      <c r="M177" s="221" t="s">
        <v>1</v>
      </c>
      <c r="N177" s="222" t="s">
        <v>37</v>
      </c>
      <c r="O177" s="68"/>
      <c r="P177" s="192">
        <f>O177*H177</f>
        <v>0</v>
      </c>
      <c r="Q177" s="192">
        <v>5.9999999999999995E-4</v>
      </c>
      <c r="R177" s="192">
        <f>Q177*H177</f>
        <v>0.18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161</v>
      </c>
      <c r="AT177" s="194" t="s">
        <v>256</v>
      </c>
      <c r="AU177" s="194" t="s">
        <v>82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80</v>
      </c>
      <c r="BK177" s="195">
        <f>ROUND(I177*H177,2)</f>
        <v>0</v>
      </c>
      <c r="BL177" s="14" t="s">
        <v>121</v>
      </c>
      <c r="BM177" s="194" t="s">
        <v>290</v>
      </c>
    </row>
    <row r="178" spans="1:65" s="2" customFormat="1" ht="11.25">
      <c r="A178" s="31"/>
      <c r="B178" s="32"/>
      <c r="C178" s="33"/>
      <c r="D178" s="196" t="s">
        <v>129</v>
      </c>
      <c r="E178" s="33"/>
      <c r="F178" s="197" t="s">
        <v>289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129</v>
      </c>
      <c r="AU178" s="14" t="s">
        <v>82</v>
      </c>
    </row>
    <row r="179" spans="1:65" s="2" customFormat="1" ht="16.5" customHeight="1">
      <c r="A179" s="31"/>
      <c r="B179" s="32"/>
      <c r="C179" s="212" t="s">
        <v>291</v>
      </c>
      <c r="D179" s="212" t="s">
        <v>256</v>
      </c>
      <c r="E179" s="213" t="s">
        <v>292</v>
      </c>
      <c r="F179" s="214" t="s">
        <v>293</v>
      </c>
      <c r="G179" s="215" t="s">
        <v>126</v>
      </c>
      <c r="H179" s="216">
        <v>7000</v>
      </c>
      <c r="I179" s="217"/>
      <c r="J179" s="218">
        <f>ROUND(I179*H179,2)</f>
        <v>0</v>
      </c>
      <c r="K179" s="219"/>
      <c r="L179" s="220"/>
      <c r="M179" s="221" t="s">
        <v>1</v>
      </c>
      <c r="N179" s="222" t="s">
        <v>37</v>
      </c>
      <c r="O179" s="68"/>
      <c r="P179" s="192">
        <f>O179*H179</f>
        <v>0</v>
      </c>
      <c r="Q179" s="192">
        <v>1.2999999999999999E-4</v>
      </c>
      <c r="R179" s="192">
        <f>Q179*H179</f>
        <v>0.90999999999999992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161</v>
      </c>
      <c r="AT179" s="194" t="s">
        <v>256</v>
      </c>
      <c r="AU179" s="194" t="s">
        <v>82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80</v>
      </c>
      <c r="BK179" s="195">
        <f>ROUND(I179*H179,2)</f>
        <v>0</v>
      </c>
      <c r="BL179" s="14" t="s">
        <v>121</v>
      </c>
      <c r="BM179" s="194" t="s">
        <v>294</v>
      </c>
    </row>
    <row r="180" spans="1:65" s="2" customFormat="1" ht="11.25">
      <c r="A180" s="31"/>
      <c r="B180" s="32"/>
      <c r="C180" s="33"/>
      <c r="D180" s="196" t="s">
        <v>129</v>
      </c>
      <c r="E180" s="33"/>
      <c r="F180" s="197" t="s">
        <v>293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129</v>
      </c>
      <c r="AU180" s="14" t="s">
        <v>82</v>
      </c>
    </row>
    <row r="181" spans="1:65" s="2" customFormat="1" ht="21.75" customHeight="1">
      <c r="A181" s="31"/>
      <c r="B181" s="32"/>
      <c r="C181" s="212" t="s">
        <v>295</v>
      </c>
      <c r="D181" s="212" t="s">
        <v>256</v>
      </c>
      <c r="E181" s="213" t="s">
        <v>296</v>
      </c>
      <c r="F181" s="214" t="s">
        <v>297</v>
      </c>
      <c r="G181" s="215" t="s">
        <v>249</v>
      </c>
      <c r="H181" s="216">
        <v>3000</v>
      </c>
      <c r="I181" s="217"/>
      <c r="J181" s="218">
        <f>ROUND(I181*H181,2)</f>
        <v>0</v>
      </c>
      <c r="K181" s="219"/>
      <c r="L181" s="220"/>
      <c r="M181" s="221" t="s">
        <v>1</v>
      </c>
      <c r="N181" s="222" t="s">
        <v>37</v>
      </c>
      <c r="O181" s="68"/>
      <c r="P181" s="192">
        <f>O181*H181</f>
        <v>0</v>
      </c>
      <c r="Q181" s="192">
        <v>5.2999999999999998E-4</v>
      </c>
      <c r="R181" s="192">
        <f>Q181*H181</f>
        <v>1.5899999999999999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161</v>
      </c>
      <c r="AT181" s="194" t="s">
        <v>256</v>
      </c>
      <c r="AU181" s="194" t="s">
        <v>82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80</v>
      </c>
      <c r="BK181" s="195">
        <f>ROUND(I181*H181,2)</f>
        <v>0</v>
      </c>
      <c r="BL181" s="14" t="s">
        <v>121</v>
      </c>
      <c r="BM181" s="194" t="s">
        <v>298</v>
      </c>
    </row>
    <row r="182" spans="1:65" s="2" customFormat="1" ht="11.25">
      <c r="A182" s="31"/>
      <c r="B182" s="32"/>
      <c r="C182" s="33"/>
      <c r="D182" s="196" t="s">
        <v>129</v>
      </c>
      <c r="E182" s="33"/>
      <c r="F182" s="197" t="s">
        <v>297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129</v>
      </c>
      <c r="AU182" s="14" t="s">
        <v>82</v>
      </c>
    </row>
    <row r="183" spans="1:65" s="2" customFormat="1" ht="21.75" customHeight="1">
      <c r="A183" s="31"/>
      <c r="B183" s="32"/>
      <c r="C183" s="212" t="s">
        <v>299</v>
      </c>
      <c r="D183" s="212" t="s">
        <v>256</v>
      </c>
      <c r="E183" s="213" t="s">
        <v>300</v>
      </c>
      <c r="F183" s="214" t="s">
        <v>301</v>
      </c>
      <c r="G183" s="215" t="s">
        <v>205</v>
      </c>
      <c r="H183" s="216">
        <v>1500</v>
      </c>
      <c r="I183" s="217"/>
      <c r="J183" s="218">
        <f>ROUND(I183*H183,2)</f>
        <v>0</v>
      </c>
      <c r="K183" s="219"/>
      <c r="L183" s="220"/>
      <c r="M183" s="221" t="s">
        <v>1</v>
      </c>
      <c r="N183" s="222" t="s">
        <v>37</v>
      </c>
      <c r="O183" s="68"/>
      <c r="P183" s="192">
        <f>O183*H183</f>
        <v>0</v>
      </c>
      <c r="Q183" s="192">
        <v>2.1000000000000001E-4</v>
      </c>
      <c r="R183" s="192">
        <f>Q183*H183</f>
        <v>0.315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161</v>
      </c>
      <c r="AT183" s="194" t="s">
        <v>256</v>
      </c>
      <c r="AU183" s="194" t="s">
        <v>82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80</v>
      </c>
      <c r="BK183" s="195">
        <f>ROUND(I183*H183,2)</f>
        <v>0</v>
      </c>
      <c r="BL183" s="14" t="s">
        <v>121</v>
      </c>
      <c r="BM183" s="194" t="s">
        <v>302</v>
      </c>
    </row>
    <row r="184" spans="1:65" s="2" customFormat="1" ht="11.25">
      <c r="A184" s="31"/>
      <c r="B184" s="32"/>
      <c r="C184" s="33"/>
      <c r="D184" s="196" t="s">
        <v>129</v>
      </c>
      <c r="E184" s="33"/>
      <c r="F184" s="197" t="s">
        <v>301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129</v>
      </c>
      <c r="AU184" s="14" t="s">
        <v>82</v>
      </c>
    </row>
    <row r="185" spans="1:65" s="2" customFormat="1" ht="24.2" customHeight="1">
      <c r="A185" s="31"/>
      <c r="B185" s="32"/>
      <c r="C185" s="212" t="s">
        <v>303</v>
      </c>
      <c r="D185" s="212" t="s">
        <v>256</v>
      </c>
      <c r="E185" s="213" t="s">
        <v>304</v>
      </c>
      <c r="F185" s="214" t="s">
        <v>305</v>
      </c>
      <c r="G185" s="215" t="s">
        <v>205</v>
      </c>
      <c r="H185" s="216">
        <v>1500</v>
      </c>
      <c r="I185" s="217"/>
      <c r="J185" s="218">
        <f>ROUND(I185*H185,2)</f>
        <v>0</v>
      </c>
      <c r="K185" s="219"/>
      <c r="L185" s="220"/>
      <c r="M185" s="221" t="s">
        <v>1</v>
      </c>
      <c r="N185" s="222" t="s">
        <v>37</v>
      </c>
      <c r="O185" s="68"/>
      <c r="P185" s="192">
        <f>O185*H185</f>
        <v>0</v>
      </c>
      <c r="Q185" s="192">
        <v>2.3000000000000001E-4</v>
      </c>
      <c r="R185" s="192">
        <f>Q185*H185</f>
        <v>0.34500000000000003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161</v>
      </c>
      <c r="AT185" s="194" t="s">
        <v>256</v>
      </c>
      <c r="AU185" s="194" t="s">
        <v>82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80</v>
      </c>
      <c r="BK185" s="195">
        <f>ROUND(I185*H185,2)</f>
        <v>0</v>
      </c>
      <c r="BL185" s="14" t="s">
        <v>121</v>
      </c>
      <c r="BM185" s="194" t="s">
        <v>306</v>
      </c>
    </row>
    <row r="186" spans="1:65" s="2" customFormat="1" ht="11.25">
      <c r="A186" s="31"/>
      <c r="B186" s="32"/>
      <c r="C186" s="33"/>
      <c r="D186" s="196" t="s">
        <v>129</v>
      </c>
      <c r="E186" s="33"/>
      <c r="F186" s="197" t="s">
        <v>305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129</v>
      </c>
      <c r="AU186" s="14" t="s">
        <v>82</v>
      </c>
    </row>
    <row r="187" spans="1:65" s="2" customFormat="1" ht="16.5" customHeight="1">
      <c r="A187" s="31"/>
      <c r="B187" s="32"/>
      <c r="C187" s="212" t="s">
        <v>307</v>
      </c>
      <c r="D187" s="212" t="s">
        <v>256</v>
      </c>
      <c r="E187" s="213" t="s">
        <v>308</v>
      </c>
      <c r="F187" s="214" t="s">
        <v>309</v>
      </c>
      <c r="G187" s="215" t="s">
        <v>126</v>
      </c>
      <c r="H187" s="216">
        <v>300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37</v>
      </c>
      <c r="O187" s="68"/>
      <c r="P187" s="192">
        <f>O187*H187</f>
        <v>0</v>
      </c>
      <c r="Q187" s="192">
        <v>6.9999999999999994E-5</v>
      </c>
      <c r="R187" s="192">
        <f>Q187*H187</f>
        <v>2.0999999999999998E-2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161</v>
      </c>
      <c r="AT187" s="194" t="s">
        <v>256</v>
      </c>
      <c r="AU187" s="194" t="s">
        <v>82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80</v>
      </c>
      <c r="BK187" s="195">
        <f>ROUND(I187*H187,2)</f>
        <v>0</v>
      </c>
      <c r="BL187" s="14" t="s">
        <v>121</v>
      </c>
      <c r="BM187" s="194" t="s">
        <v>310</v>
      </c>
    </row>
    <row r="188" spans="1:65" s="2" customFormat="1" ht="11.25">
      <c r="A188" s="31"/>
      <c r="B188" s="32"/>
      <c r="C188" s="33"/>
      <c r="D188" s="196" t="s">
        <v>129</v>
      </c>
      <c r="E188" s="33"/>
      <c r="F188" s="197" t="s">
        <v>311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82</v>
      </c>
    </row>
    <row r="189" spans="1:65" s="2" customFormat="1" ht="16.5" customHeight="1">
      <c r="A189" s="31"/>
      <c r="B189" s="32"/>
      <c r="C189" s="212" t="s">
        <v>312</v>
      </c>
      <c r="D189" s="212" t="s">
        <v>256</v>
      </c>
      <c r="E189" s="213" t="s">
        <v>313</v>
      </c>
      <c r="F189" s="214" t="s">
        <v>314</v>
      </c>
      <c r="G189" s="215" t="s">
        <v>126</v>
      </c>
      <c r="H189" s="216">
        <v>300</v>
      </c>
      <c r="I189" s="217"/>
      <c r="J189" s="218">
        <f>ROUND(I189*H189,2)</f>
        <v>0</v>
      </c>
      <c r="K189" s="219"/>
      <c r="L189" s="220"/>
      <c r="M189" s="221" t="s">
        <v>1</v>
      </c>
      <c r="N189" s="222" t="s">
        <v>37</v>
      </c>
      <c r="O189" s="68"/>
      <c r="P189" s="192">
        <f>O189*H189</f>
        <v>0</v>
      </c>
      <c r="Q189" s="192">
        <v>2.7999999999999998E-4</v>
      </c>
      <c r="R189" s="192">
        <f>Q189*H189</f>
        <v>8.3999999999999991E-2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161</v>
      </c>
      <c r="AT189" s="194" t="s">
        <v>256</v>
      </c>
      <c r="AU189" s="194" t="s">
        <v>82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80</v>
      </c>
      <c r="BK189" s="195">
        <f>ROUND(I189*H189,2)</f>
        <v>0</v>
      </c>
      <c r="BL189" s="14" t="s">
        <v>121</v>
      </c>
      <c r="BM189" s="194" t="s">
        <v>315</v>
      </c>
    </row>
    <row r="190" spans="1:65" s="2" customFormat="1" ht="11.25">
      <c r="A190" s="31"/>
      <c r="B190" s="32"/>
      <c r="C190" s="33"/>
      <c r="D190" s="196" t="s">
        <v>129</v>
      </c>
      <c r="E190" s="33"/>
      <c r="F190" s="197" t="s">
        <v>314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129</v>
      </c>
      <c r="AU190" s="14" t="s">
        <v>82</v>
      </c>
    </row>
    <row r="191" spans="1:65" s="2" customFormat="1" ht="24.2" customHeight="1">
      <c r="A191" s="31"/>
      <c r="B191" s="32"/>
      <c r="C191" s="212" t="s">
        <v>316</v>
      </c>
      <c r="D191" s="212" t="s">
        <v>256</v>
      </c>
      <c r="E191" s="213" t="s">
        <v>317</v>
      </c>
      <c r="F191" s="214" t="s">
        <v>318</v>
      </c>
      <c r="G191" s="215" t="s">
        <v>126</v>
      </c>
      <c r="H191" s="216">
        <v>3</v>
      </c>
      <c r="I191" s="217"/>
      <c r="J191" s="218">
        <f>ROUND(I191*H191,2)</f>
        <v>0</v>
      </c>
      <c r="K191" s="219"/>
      <c r="L191" s="220"/>
      <c r="M191" s="221" t="s">
        <v>1</v>
      </c>
      <c r="N191" s="222" t="s">
        <v>37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161</v>
      </c>
      <c r="AT191" s="194" t="s">
        <v>256</v>
      </c>
      <c r="AU191" s="194" t="s">
        <v>82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80</v>
      </c>
      <c r="BK191" s="195">
        <f>ROUND(I191*H191,2)</f>
        <v>0</v>
      </c>
      <c r="BL191" s="14" t="s">
        <v>121</v>
      </c>
      <c r="BM191" s="194" t="s">
        <v>319</v>
      </c>
    </row>
    <row r="192" spans="1:65" s="2" customFormat="1" ht="19.5">
      <c r="A192" s="31"/>
      <c r="B192" s="32"/>
      <c r="C192" s="33"/>
      <c r="D192" s="196" t="s">
        <v>129</v>
      </c>
      <c r="E192" s="33"/>
      <c r="F192" s="197" t="s">
        <v>318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129</v>
      </c>
      <c r="AU192" s="14" t="s">
        <v>82</v>
      </c>
    </row>
    <row r="193" spans="1:65" s="2" customFormat="1" ht="24.2" customHeight="1">
      <c r="A193" s="31"/>
      <c r="B193" s="32"/>
      <c r="C193" s="212" t="s">
        <v>320</v>
      </c>
      <c r="D193" s="212" t="s">
        <v>256</v>
      </c>
      <c r="E193" s="213" t="s">
        <v>321</v>
      </c>
      <c r="F193" s="214" t="s">
        <v>322</v>
      </c>
      <c r="G193" s="215" t="s">
        <v>249</v>
      </c>
      <c r="H193" s="216">
        <v>3</v>
      </c>
      <c r="I193" s="217"/>
      <c r="J193" s="218">
        <f>ROUND(I193*H193,2)</f>
        <v>0</v>
      </c>
      <c r="K193" s="219"/>
      <c r="L193" s="220"/>
      <c r="M193" s="221" t="s">
        <v>1</v>
      </c>
      <c r="N193" s="222" t="s">
        <v>37</v>
      </c>
      <c r="O193" s="68"/>
      <c r="P193" s="192">
        <f>O193*H193</f>
        <v>0</v>
      </c>
      <c r="Q193" s="192">
        <v>2.2000000000000001E-3</v>
      </c>
      <c r="R193" s="192">
        <f>Q193*H193</f>
        <v>6.6E-3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161</v>
      </c>
      <c r="AT193" s="194" t="s">
        <v>256</v>
      </c>
      <c r="AU193" s="194" t="s">
        <v>82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80</v>
      </c>
      <c r="BK193" s="195">
        <f>ROUND(I193*H193,2)</f>
        <v>0</v>
      </c>
      <c r="BL193" s="14" t="s">
        <v>121</v>
      </c>
      <c r="BM193" s="194" t="s">
        <v>323</v>
      </c>
    </row>
    <row r="194" spans="1:65" s="2" customFormat="1" ht="19.5">
      <c r="A194" s="31"/>
      <c r="B194" s="32"/>
      <c r="C194" s="33"/>
      <c r="D194" s="196" t="s">
        <v>129</v>
      </c>
      <c r="E194" s="33"/>
      <c r="F194" s="197" t="s">
        <v>322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129</v>
      </c>
      <c r="AU194" s="14" t="s">
        <v>82</v>
      </c>
    </row>
    <row r="195" spans="1:65" s="2" customFormat="1" ht="37.9" customHeight="1">
      <c r="A195" s="31"/>
      <c r="B195" s="32"/>
      <c r="C195" s="182" t="s">
        <v>324</v>
      </c>
      <c r="D195" s="182" t="s">
        <v>123</v>
      </c>
      <c r="E195" s="183" t="s">
        <v>325</v>
      </c>
      <c r="F195" s="184" t="s">
        <v>326</v>
      </c>
      <c r="G195" s="185" t="s">
        <v>205</v>
      </c>
      <c r="H195" s="186">
        <v>1500</v>
      </c>
      <c r="I195" s="187"/>
      <c r="J195" s="188">
        <f>ROUND(I195*H195,2)</f>
        <v>0</v>
      </c>
      <c r="K195" s="189"/>
      <c r="L195" s="36"/>
      <c r="M195" s="190" t="s">
        <v>1</v>
      </c>
      <c r="N195" s="191" t="s">
        <v>37</v>
      </c>
      <c r="O195" s="68"/>
      <c r="P195" s="192">
        <f>O195*H195</f>
        <v>0</v>
      </c>
      <c r="Q195" s="192">
        <v>6.9999999999999999E-6</v>
      </c>
      <c r="R195" s="192">
        <f>Q195*H195</f>
        <v>1.0500000000000001E-2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121</v>
      </c>
      <c r="AT195" s="194" t="s">
        <v>123</v>
      </c>
      <c r="AU195" s="194" t="s">
        <v>82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80</v>
      </c>
      <c r="BK195" s="195">
        <f>ROUND(I195*H195,2)</f>
        <v>0</v>
      </c>
      <c r="BL195" s="14" t="s">
        <v>121</v>
      </c>
      <c r="BM195" s="194" t="s">
        <v>327</v>
      </c>
    </row>
    <row r="196" spans="1:65" s="2" customFormat="1" ht="19.5">
      <c r="A196" s="31"/>
      <c r="B196" s="32"/>
      <c r="C196" s="33"/>
      <c r="D196" s="196" t="s">
        <v>129</v>
      </c>
      <c r="E196" s="33"/>
      <c r="F196" s="197" t="s">
        <v>326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129</v>
      </c>
      <c r="AU196" s="14" t="s">
        <v>82</v>
      </c>
    </row>
    <row r="197" spans="1:65" s="2" customFormat="1" ht="37.9" customHeight="1">
      <c r="A197" s="31"/>
      <c r="B197" s="32"/>
      <c r="C197" s="182" t="s">
        <v>328</v>
      </c>
      <c r="D197" s="182" t="s">
        <v>123</v>
      </c>
      <c r="E197" s="183" t="s">
        <v>329</v>
      </c>
      <c r="F197" s="184" t="s">
        <v>330</v>
      </c>
      <c r="G197" s="185" t="s">
        <v>205</v>
      </c>
      <c r="H197" s="186">
        <v>500</v>
      </c>
      <c r="I197" s="187"/>
      <c r="J197" s="188">
        <f>ROUND(I197*H197,2)</f>
        <v>0</v>
      </c>
      <c r="K197" s="189"/>
      <c r="L197" s="36"/>
      <c r="M197" s="190" t="s">
        <v>1</v>
      </c>
      <c r="N197" s="191" t="s">
        <v>37</v>
      </c>
      <c r="O197" s="68"/>
      <c r="P197" s="192">
        <f>O197*H197</f>
        <v>0</v>
      </c>
      <c r="Q197" s="192">
        <v>2.0999999999999999E-5</v>
      </c>
      <c r="R197" s="192">
        <f>Q197*H197</f>
        <v>1.0499999999999999E-2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121</v>
      </c>
      <c r="AT197" s="194" t="s">
        <v>123</v>
      </c>
      <c r="AU197" s="194" t="s">
        <v>82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80</v>
      </c>
      <c r="BK197" s="195">
        <f>ROUND(I197*H197,2)</f>
        <v>0</v>
      </c>
      <c r="BL197" s="14" t="s">
        <v>121</v>
      </c>
      <c r="BM197" s="194" t="s">
        <v>331</v>
      </c>
    </row>
    <row r="198" spans="1:65" s="2" customFormat="1" ht="19.5">
      <c r="A198" s="31"/>
      <c r="B198" s="32"/>
      <c r="C198" s="33"/>
      <c r="D198" s="196" t="s">
        <v>129</v>
      </c>
      <c r="E198" s="33"/>
      <c r="F198" s="197" t="s">
        <v>330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129</v>
      </c>
      <c r="AU198" s="14" t="s">
        <v>82</v>
      </c>
    </row>
    <row r="199" spans="1:65" s="2" customFormat="1" ht="55.5" customHeight="1">
      <c r="A199" s="31"/>
      <c r="B199" s="32"/>
      <c r="C199" s="182" t="s">
        <v>332</v>
      </c>
      <c r="D199" s="182" t="s">
        <v>123</v>
      </c>
      <c r="E199" s="183" t="s">
        <v>333</v>
      </c>
      <c r="F199" s="184" t="s">
        <v>334</v>
      </c>
      <c r="G199" s="185" t="s">
        <v>126</v>
      </c>
      <c r="H199" s="186">
        <v>80</v>
      </c>
      <c r="I199" s="187"/>
      <c r="J199" s="188">
        <f>ROUND(I199*H199,2)</f>
        <v>0</v>
      </c>
      <c r="K199" s="189"/>
      <c r="L199" s="36"/>
      <c r="M199" s="190" t="s">
        <v>1</v>
      </c>
      <c r="N199" s="191" t="s">
        <v>37</v>
      </c>
      <c r="O199" s="68"/>
      <c r="P199" s="192">
        <f>O199*H199</f>
        <v>0</v>
      </c>
      <c r="Q199" s="192">
        <v>1.42725E-2</v>
      </c>
      <c r="R199" s="192">
        <f>Q199*H199</f>
        <v>1.1417999999999999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121</v>
      </c>
      <c r="AT199" s="194" t="s">
        <v>123</v>
      </c>
      <c r="AU199" s="194" t="s">
        <v>82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80</v>
      </c>
      <c r="BK199" s="195">
        <f>ROUND(I199*H199,2)</f>
        <v>0</v>
      </c>
      <c r="BL199" s="14" t="s">
        <v>121</v>
      </c>
      <c r="BM199" s="194" t="s">
        <v>335</v>
      </c>
    </row>
    <row r="200" spans="1:65" s="2" customFormat="1" ht="29.25">
      <c r="A200" s="31"/>
      <c r="B200" s="32"/>
      <c r="C200" s="33"/>
      <c r="D200" s="196" t="s">
        <v>129</v>
      </c>
      <c r="E200" s="33"/>
      <c r="F200" s="197" t="s">
        <v>334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129</v>
      </c>
      <c r="AU200" s="14" t="s">
        <v>82</v>
      </c>
    </row>
    <row r="201" spans="1:65" s="2" customFormat="1" ht="55.5" customHeight="1">
      <c r="A201" s="31"/>
      <c r="B201" s="32"/>
      <c r="C201" s="182" t="s">
        <v>336</v>
      </c>
      <c r="D201" s="182" t="s">
        <v>123</v>
      </c>
      <c r="E201" s="183" t="s">
        <v>337</v>
      </c>
      <c r="F201" s="184" t="s">
        <v>338</v>
      </c>
      <c r="G201" s="185" t="s">
        <v>126</v>
      </c>
      <c r="H201" s="186">
        <v>70</v>
      </c>
      <c r="I201" s="187"/>
      <c r="J201" s="188">
        <f>ROUND(I201*H201,2)</f>
        <v>0</v>
      </c>
      <c r="K201" s="189"/>
      <c r="L201" s="36"/>
      <c r="M201" s="190" t="s">
        <v>1</v>
      </c>
      <c r="N201" s="191" t="s">
        <v>37</v>
      </c>
      <c r="O201" s="68"/>
      <c r="P201" s="192">
        <f>O201*H201</f>
        <v>0</v>
      </c>
      <c r="Q201" s="192">
        <v>1.9535E-2</v>
      </c>
      <c r="R201" s="192">
        <f>Q201*H201</f>
        <v>1.3674500000000001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121</v>
      </c>
      <c r="AT201" s="194" t="s">
        <v>123</v>
      </c>
      <c r="AU201" s="194" t="s">
        <v>82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80</v>
      </c>
      <c r="BK201" s="195">
        <f>ROUND(I201*H201,2)</f>
        <v>0</v>
      </c>
      <c r="BL201" s="14" t="s">
        <v>121</v>
      </c>
      <c r="BM201" s="194" t="s">
        <v>339</v>
      </c>
    </row>
    <row r="202" spans="1:65" s="2" customFormat="1" ht="29.25">
      <c r="A202" s="31"/>
      <c r="B202" s="32"/>
      <c r="C202" s="33"/>
      <c r="D202" s="196" t="s">
        <v>129</v>
      </c>
      <c r="E202" s="33"/>
      <c r="F202" s="197" t="s">
        <v>338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129</v>
      </c>
      <c r="AU202" s="14" t="s">
        <v>82</v>
      </c>
    </row>
    <row r="203" spans="1:65" s="2" customFormat="1" ht="55.5" customHeight="1">
      <c r="A203" s="31"/>
      <c r="B203" s="32"/>
      <c r="C203" s="182" t="s">
        <v>340</v>
      </c>
      <c r="D203" s="182" t="s">
        <v>123</v>
      </c>
      <c r="E203" s="183" t="s">
        <v>341</v>
      </c>
      <c r="F203" s="184" t="s">
        <v>342</v>
      </c>
      <c r="G203" s="185" t="s">
        <v>126</v>
      </c>
      <c r="H203" s="186">
        <v>72</v>
      </c>
      <c r="I203" s="187"/>
      <c r="J203" s="188">
        <f>ROUND(I203*H203,2)</f>
        <v>0</v>
      </c>
      <c r="K203" s="189"/>
      <c r="L203" s="36"/>
      <c r="M203" s="190" t="s">
        <v>1</v>
      </c>
      <c r="N203" s="191" t="s">
        <v>37</v>
      </c>
      <c r="O203" s="68"/>
      <c r="P203" s="192">
        <f>O203*H203</f>
        <v>0</v>
      </c>
      <c r="Q203" s="192">
        <v>0.1371</v>
      </c>
      <c r="R203" s="192">
        <f>Q203*H203</f>
        <v>9.8712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121</v>
      </c>
      <c r="AT203" s="194" t="s">
        <v>123</v>
      </c>
      <c r="AU203" s="194" t="s">
        <v>82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80</v>
      </c>
      <c r="BK203" s="195">
        <f>ROUND(I203*H203,2)</f>
        <v>0</v>
      </c>
      <c r="BL203" s="14" t="s">
        <v>121</v>
      </c>
      <c r="BM203" s="194" t="s">
        <v>343</v>
      </c>
    </row>
    <row r="204" spans="1:65" s="2" customFormat="1" ht="29.25">
      <c r="A204" s="31"/>
      <c r="B204" s="32"/>
      <c r="C204" s="33"/>
      <c r="D204" s="196" t="s">
        <v>129</v>
      </c>
      <c r="E204" s="33"/>
      <c r="F204" s="197" t="s">
        <v>342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129</v>
      </c>
      <c r="AU204" s="14" t="s">
        <v>82</v>
      </c>
    </row>
    <row r="205" spans="1:65" s="2" customFormat="1" ht="55.5" customHeight="1">
      <c r="A205" s="31"/>
      <c r="B205" s="32"/>
      <c r="C205" s="182" t="s">
        <v>344</v>
      </c>
      <c r="D205" s="182" t="s">
        <v>123</v>
      </c>
      <c r="E205" s="183" t="s">
        <v>345</v>
      </c>
      <c r="F205" s="184" t="s">
        <v>346</v>
      </c>
      <c r="G205" s="185" t="s">
        <v>126</v>
      </c>
      <c r="H205" s="186">
        <v>63</v>
      </c>
      <c r="I205" s="187"/>
      <c r="J205" s="188">
        <f>ROUND(I205*H205,2)</f>
        <v>0</v>
      </c>
      <c r="K205" s="189"/>
      <c r="L205" s="36"/>
      <c r="M205" s="190" t="s">
        <v>1</v>
      </c>
      <c r="N205" s="191" t="s">
        <v>37</v>
      </c>
      <c r="O205" s="68"/>
      <c r="P205" s="192">
        <f>O205*H205</f>
        <v>0</v>
      </c>
      <c r="Q205" s="192">
        <v>0.18887000000000001</v>
      </c>
      <c r="R205" s="192">
        <f>Q205*H205</f>
        <v>11.898810000000001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121</v>
      </c>
      <c r="AT205" s="194" t="s">
        <v>123</v>
      </c>
      <c r="AU205" s="194" t="s">
        <v>82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80</v>
      </c>
      <c r="BK205" s="195">
        <f>ROUND(I205*H205,2)</f>
        <v>0</v>
      </c>
      <c r="BL205" s="14" t="s">
        <v>121</v>
      </c>
      <c r="BM205" s="194" t="s">
        <v>347</v>
      </c>
    </row>
    <row r="206" spans="1:65" s="2" customFormat="1" ht="29.25">
      <c r="A206" s="31"/>
      <c r="B206" s="32"/>
      <c r="C206" s="33"/>
      <c r="D206" s="196" t="s">
        <v>129</v>
      </c>
      <c r="E206" s="33"/>
      <c r="F206" s="197" t="s">
        <v>346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129</v>
      </c>
      <c r="AU206" s="14" t="s">
        <v>82</v>
      </c>
    </row>
    <row r="207" spans="1:65" s="2" customFormat="1" ht="24.2" customHeight="1">
      <c r="A207" s="31"/>
      <c r="B207" s="32"/>
      <c r="C207" s="182" t="s">
        <v>348</v>
      </c>
      <c r="D207" s="182" t="s">
        <v>123</v>
      </c>
      <c r="E207" s="183" t="s">
        <v>349</v>
      </c>
      <c r="F207" s="184" t="s">
        <v>350</v>
      </c>
      <c r="G207" s="185" t="s">
        <v>126</v>
      </c>
      <c r="H207" s="186">
        <v>600</v>
      </c>
      <c r="I207" s="187"/>
      <c r="J207" s="188">
        <f>ROUND(I207*H207,2)</f>
        <v>0</v>
      </c>
      <c r="K207" s="189"/>
      <c r="L207" s="36"/>
      <c r="M207" s="190" t="s">
        <v>1</v>
      </c>
      <c r="N207" s="191" t="s">
        <v>37</v>
      </c>
      <c r="O207" s="68"/>
      <c r="P207" s="192">
        <f>O207*H207</f>
        <v>0</v>
      </c>
      <c r="Q207" s="192">
        <v>1.4400000000000001E-3</v>
      </c>
      <c r="R207" s="192">
        <f>Q207*H207</f>
        <v>0.8640000000000001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121</v>
      </c>
      <c r="AT207" s="194" t="s">
        <v>123</v>
      </c>
      <c r="AU207" s="194" t="s">
        <v>82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80</v>
      </c>
      <c r="BK207" s="195">
        <f>ROUND(I207*H207,2)</f>
        <v>0</v>
      </c>
      <c r="BL207" s="14" t="s">
        <v>121</v>
      </c>
      <c r="BM207" s="194" t="s">
        <v>351</v>
      </c>
    </row>
    <row r="208" spans="1:65" s="2" customFormat="1" ht="19.5">
      <c r="A208" s="31"/>
      <c r="B208" s="32"/>
      <c r="C208" s="33"/>
      <c r="D208" s="196" t="s">
        <v>129</v>
      </c>
      <c r="E208" s="33"/>
      <c r="F208" s="197" t="s">
        <v>350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129</v>
      </c>
      <c r="AU208" s="14" t="s">
        <v>82</v>
      </c>
    </row>
    <row r="209" spans="1:65" s="2" customFormat="1" ht="24.2" customHeight="1">
      <c r="A209" s="31"/>
      <c r="B209" s="32"/>
      <c r="C209" s="182" t="s">
        <v>352</v>
      </c>
      <c r="D209" s="182" t="s">
        <v>123</v>
      </c>
      <c r="E209" s="183" t="s">
        <v>353</v>
      </c>
      <c r="F209" s="184" t="s">
        <v>354</v>
      </c>
      <c r="G209" s="185" t="s">
        <v>249</v>
      </c>
      <c r="H209" s="186">
        <v>1800</v>
      </c>
      <c r="I209" s="187"/>
      <c r="J209" s="188">
        <f>ROUND(I209*H209,2)</f>
        <v>0</v>
      </c>
      <c r="K209" s="189"/>
      <c r="L209" s="36"/>
      <c r="M209" s="190" t="s">
        <v>1</v>
      </c>
      <c r="N209" s="191" t="s">
        <v>37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121</v>
      </c>
      <c r="AT209" s="194" t="s">
        <v>123</v>
      </c>
      <c r="AU209" s="194" t="s">
        <v>82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80</v>
      </c>
      <c r="BK209" s="195">
        <f>ROUND(I209*H209,2)</f>
        <v>0</v>
      </c>
      <c r="BL209" s="14" t="s">
        <v>121</v>
      </c>
      <c r="BM209" s="194" t="s">
        <v>355</v>
      </c>
    </row>
    <row r="210" spans="1:65" s="2" customFormat="1" ht="19.5">
      <c r="A210" s="31"/>
      <c r="B210" s="32"/>
      <c r="C210" s="33"/>
      <c r="D210" s="196" t="s">
        <v>129</v>
      </c>
      <c r="E210" s="33"/>
      <c r="F210" s="197" t="s">
        <v>354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129</v>
      </c>
      <c r="AU210" s="14" t="s">
        <v>82</v>
      </c>
    </row>
    <row r="211" spans="1:65" s="2" customFormat="1" ht="24.2" customHeight="1">
      <c r="A211" s="31"/>
      <c r="B211" s="32"/>
      <c r="C211" s="182" t="s">
        <v>356</v>
      </c>
      <c r="D211" s="182" t="s">
        <v>123</v>
      </c>
      <c r="E211" s="183" t="s">
        <v>357</v>
      </c>
      <c r="F211" s="184" t="s">
        <v>358</v>
      </c>
      <c r="G211" s="185" t="s">
        <v>205</v>
      </c>
      <c r="H211" s="186">
        <v>1500</v>
      </c>
      <c r="I211" s="187"/>
      <c r="J211" s="188">
        <f>ROUND(I211*H211,2)</f>
        <v>0</v>
      </c>
      <c r="K211" s="189"/>
      <c r="L211" s="36"/>
      <c r="M211" s="190" t="s">
        <v>1</v>
      </c>
      <c r="N211" s="191" t="s">
        <v>37</v>
      </c>
      <c r="O211" s="68"/>
      <c r="P211" s="192">
        <f>O211*H211</f>
        <v>0</v>
      </c>
      <c r="Q211" s="192">
        <v>6.9999999999999999E-6</v>
      </c>
      <c r="R211" s="192">
        <f>Q211*H211</f>
        <v>1.0500000000000001E-2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121</v>
      </c>
      <c r="AT211" s="194" t="s">
        <v>123</v>
      </c>
      <c r="AU211" s="194" t="s">
        <v>82</v>
      </c>
      <c r="AY211" s="14" t="s">
        <v>122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80</v>
      </c>
      <c r="BK211" s="195">
        <f>ROUND(I211*H211,2)</f>
        <v>0</v>
      </c>
      <c r="BL211" s="14" t="s">
        <v>121</v>
      </c>
      <c r="BM211" s="194" t="s">
        <v>359</v>
      </c>
    </row>
    <row r="212" spans="1:65" s="2" customFormat="1" ht="19.5">
      <c r="A212" s="31"/>
      <c r="B212" s="32"/>
      <c r="C212" s="33"/>
      <c r="D212" s="196" t="s">
        <v>129</v>
      </c>
      <c r="E212" s="33"/>
      <c r="F212" s="197" t="s">
        <v>358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129</v>
      </c>
      <c r="AU212" s="14" t="s">
        <v>82</v>
      </c>
    </row>
    <row r="213" spans="1:65" s="2" customFormat="1" ht="33" customHeight="1">
      <c r="A213" s="31"/>
      <c r="B213" s="32"/>
      <c r="C213" s="182" t="s">
        <v>360</v>
      </c>
      <c r="D213" s="182" t="s">
        <v>123</v>
      </c>
      <c r="E213" s="183" t="s">
        <v>361</v>
      </c>
      <c r="F213" s="184" t="s">
        <v>362</v>
      </c>
      <c r="G213" s="185" t="s">
        <v>249</v>
      </c>
      <c r="H213" s="186">
        <v>20</v>
      </c>
      <c r="I213" s="187"/>
      <c r="J213" s="188">
        <f>ROUND(I213*H213,2)</f>
        <v>0</v>
      </c>
      <c r="K213" s="189"/>
      <c r="L213" s="36"/>
      <c r="M213" s="190" t="s">
        <v>1</v>
      </c>
      <c r="N213" s="191" t="s">
        <v>37</v>
      </c>
      <c r="O213" s="68"/>
      <c r="P213" s="192">
        <f>O213*H213</f>
        <v>0</v>
      </c>
      <c r="Q213" s="192">
        <v>2.5024999999999999E-2</v>
      </c>
      <c r="R213" s="192">
        <f>Q213*H213</f>
        <v>0.50049999999999994</v>
      </c>
      <c r="S213" s="192">
        <v>0</v>
      </c>
      <c r="T213" s="19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121</v>
      </c>
      <c r="AT213" s="194" t="s">
        <v>123</v>
      </c>
      <c r="AU213" s="194" t="s">
        <v>82</v>
      </c>
      <c r="AY213" s="14" t="s">
        <v>122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4" t="s">
        <v>80</v>
      </c>
      <c r="BK213" s="195">
        <f>ROUND(I213*H213,2)</f>
        <v>0</v>
      </c>
      <c r="BL213" s="14" t="s">
        <v>121</v>
      </c>
      <c r="BM213" s="194" t="s">
        <v>363</v>
      </c>
    </row>
    <row r="214" spans="1:65" s="2" customFormat="1" ht="19.5">
      <c r="A214" s="31"/>
      <c r="B214" s="32"/>
      <c r="C214" s="33"/>
      <c r="D214" s="196" t="s">
        <v>129</v>
      </c>
      <c r="E214" s="33"/>
      <c r="F214" s="197" t="s">
        <v>362</v>
      </c>
      <c r="G214" s="33"/>
      <c r="H214" s="33"/>
      <c r="I214" s="198"/>
      <c r="J214" s="33"/>
      <c r="K214" s="33"/>
      <c r="L214" s="36"/>
      <c r="M214" s="199"/>
      <c r="N214" s="20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129</v>
      </c>
      <c r="AU214" s="14" t="s">
        <v>82</v>
      </c>
    </row>
    <row r="215" spans="1:65" s="2" customFormat="1" ht="33" customHeight="1">
      <c r="A215" s="31"/>
      <c r="B215" s="32"/>
      <c r="C215" s="182" t="s">
        <v>364</v>
      </c>
      <c r="D215" s="182" t="s">
        <v>123</v>
      </c>
      <c r="E215" s="183" t="s">
        <v>365</v>
      </c>
      <c r="F215" s="184" t="s">
        <v>366</v>
      </c>
      <c r="G215" s="185" t="s">
        <v>249</v>
      </c>
      <c r="H215" s="186">
        <v>10</v>
      </c>
      <c r="I215" s="187"/>
      <c r="J215" s="188">
        <f>ROUND(I215*H215,2)</f>
        <v>0</v>
      </c>
      <c r="K215" s="189"/>
      <c r="L215" s="36"/>
      <c r="M215" s="190" t="s">
        <v>1</v>
      </c>
      <c r="N215" s="191" t="s">
        <v>37</v>
      </c>
      <c r="O215" s="68"/>
      <c r="P215" s="192">
        <f>O215*H215</f>
        <v>0</v>
      </c>
      <c r="Q215" s="192">
        <v>4.5045000000000002E-2</v>
      </c>
      <c r="R215" s="192">
        <f>Q215*H215</f>
        <v>0.45045000000000002</v>
      </c>
      <c r="S215" s="192">
        <v>0</v>
      </c>
      <c r="T215" s="19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121</v>
      </c>
      <c r="AT215" s="194" t="s">
        <v>123</v>
      </c>
      <c r="AU215" s="194" t="s">
        <v>82</v>
      </c>
      <c r="AY215" s="14" t="s">
        <v>122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4" t="s">
        <v>80</v>
      </c>
      <c r="BK215" s="195">
        <f>ROUND(I215*H215,2)</f>
        <v>0</v>
      </c>
      <c r="BL215" s="14" t="s">
        <v>121</v>
      </c>
      <c r="BM215" s="194" t="s">
        <v>367</v>
      </c>
    </row>
    <row r="216" spans="1:65" s="2" customFormat="1" ht="19.5">
      <c r="A216" s="31"/>
      <c r="B216" s="32"/>
      <c r="C216" s="33"/>
      <c r="D216" s="196" t="s">
        <v>129</v>
      </c>
      <c r="E216" s="33"/>
      <c r="F216" s="197" t="s">
        <v>366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129</v>
      </c>
      <c r="AU216" s="14" t="s">
        <v>82</v>
      </c>
    </row>
    <row r="217" spans="1:65" s="11" customFormat="1" ht="22.9" customHeight="1">
      <c r="B217" s="168"/>
      <c r="C217" s="169"/>
      <c r="D217" s="170" t="s">
        <v>71</v>
      </c>
      <c r="E217" s="210" t="s">
        <v>82</v>
      </c>
      <c r="F217" s="210" t="s">
        <v>368</v>
      </c>
      <c r="G217" s="169"/>
      <c r="H217" s="169"/>
      <c r="I217" s="172"/>
      <c r="J217" s="211">
        <f>BK217</f>
        <v>0</v>
      </c>
      <c r="K217" s="169"/>
      <c r="L217" s="174"/>
      <c r="M217" s="175"/>
      <c r="N217" s="176"/>
      <c r="O217" s="176"/>
      <c r="P217" s="177">
        <f>SUM(P218:P227)</f>
        <v>0</v>
      </c>
      <c r="Q217" s="176"/>
      <c r="R217" s="177">
        <f>SUM(R218:R227)</f>
        <v>14.441807312</v>
      </c>
      <c r="S217" s="176"/>
      <c r="T217" s="178">
        <f>SUM(T218:T227)</f>
        <v>0</v>
      </c>
      <c r="AR217" s="179" t="s">
        <v>80</v>
      </c>
      <c r="AT217" s="180" t="s">
        <v>71</v>
      </c>
      <c r="AU217" s="180" t="s">
        <v>80</v>
      </c>
      <c r="AY217" s="179" t="s">
        <v>122</v>
      </c>
      <c r="BK217" s="181">
        <f>SUM(BK218:BK227)</f>
        <v>0</v>
      </c>
    </row>
    <row r="218" spans="1:65" s="2" customFormat="1" ht="24.2" customHeight="1">
      <c r="A218" s="31"/>
      <c r="B218" s="32"/>
      <c r="C218" s="182" t="s">
        <v>369</v>
      </c>
      <c r="D218" s="182" t="s">
        <v>123</v>
      </c>
      <c r="E218" s="183" t="s">
        <v>370</v>
      </c>
      <c r="F218" s="184" t="s">
        <v>371</v>
      </c>
      <c r="G218" s="185" t="s">
        <v>175</v>
      </c>
      <c r="H218" s="186">
        <v>80</v>
      </c>
      <c r="I218" s="187"/>
      <c r="J218" s="188">
        <f>ROUND(I218*H218,2)</f>
        <v>0</v>
      </c>
      <c r="K218" s="189"/>
      <c r="L218" s="36"/>
      <c r="M218" s="190" t="s">
        <v>1</v>
      </c>
      <c r="N218" s="191" t="s">
        <v>37</v>
      </c>
      <c r="O218" s="68"/>
      <c r="P218" s="192">
        <f>O218*H218</f>
        <v>0</v>
      </c>
      <c r="Q218" s="192">
        <v>6.1295699999999997E-5</v>
      </c>
      <c r="R218" s="192">
        <f>Q218*H218</f>
        <v>4.9036559999999993E-3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121</v>
      </c>
      <c r="AT218" s="194" t="s">
        <v>123</v>
      </c>
      <c r="AU218" s="194" t="s">
        <v>82</v>
      </c>
      <c r="AY218" s="14" t="s">
        <v>122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80</v>
      </c>
      <c r="BK218" s="195">
        <f>ROUND(I218*H218,2)</f>
        <v>0</v>
      </c>
      <c r="BL218" s="14" t="s">
        <v>121</v>
      </c>
      <c r="BM218" s="194" t="s">
        <v>372</v>
      </c>
    </row>
    <row r="219" spans="1:65" s="2" customFormat="1" ht="11.25">
      <c r="A219" s="31"/>
      <c r="B219" s="32"/>
      <c r="C219" s="33"/>
      <c r="D219" s="196" t="s">
        <v>129</v>
      </c>
      <c r="E219" s="33"/>
      <c r="F219" s="197" t="s">
        <v>371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129</v>
      </c>
      <c r="AU219" s="14" t="s">
        <v>82</v>
      </c>
    </row>
    <row r="220" spans="1:65" s="2" customFormat="1" ht="24.2" customHeight="1">
      <c r="A220" s="31"/>
      <c r="B220" s="32"/>
      <c r="C220" s="182" t="s">
        <v>373</v>
      </c>
      <c r="D220" s="182" t="s">
        <v>123</v>
      </c>
      <c r="E220" s="183" t="s">
        <v>374</v>
      </c>
      <c r="F220" s="184" t="s">
        <v>375</v>
      </c>
      <c r="G220" s="185" t="s">
        <v>175</v>
      </c>
      <c r="H220" s="186">
        <v>80</v>
      </c>
      <c r="I220" s="187"/>
      <c r="J220" s="188">
        <f>ROUND(I220*H220,2)</f>
        <v>0</v>
      </c>
      <c r="K220" s="189"/>
      <c r="L220" s="36"/>
      <c r="M220" s="190" t="s">
        <v>1</v>
      </c>
      <c r="N220" s="191" t="s">
        <v>37</v>
      </c>
      <c r="O220" s="68"/>
      <c r="P220" s="192">
        <f>O220*H220</f>
        <v>0</v>
      </c>
      <c r="Q220" s="192">
        <v>6.1295699999999997E-5</v>
      </c>
      <c r="R220" s="192">
        <f>Q220*H220</f>
        <v>4.9036559999999993E-3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121</v>
      </c>
      <c r="AT220" s="194" t="s">
        <v>123</v>
      </c>
      <c r="AU220" s="194" t="s">
        <v>82</v>
      </c>
      <c r="AY220" s="14" t="s">
        <v>122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80</v>
      </c>
      <c r="BK220" s="195">
        <f>ROUND(I220*H220,2)</f>
        <v>0</v>
      </c>
      <c r="BL220" s="14" t="s">
        <v>121</v>
      </c>
      <c r="BM220" s="194" t="s">
        <v>376</v>
      </c>
    </row>
    <row r="221" spans="1:65" s="2" customFormat="1" ht="11.25">
      <c r="A221" s="31"/>
      <c r="B221" s="32"/>
      <c r="C221" s="33"/>
      <c r="D221" s="196" t="s">
        <v>129</v>
      </c>
      <c r="E221" s="33"/>
      <c r="F221" s="197" t="s">
        <v>375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129</v>
      </c>
      <c r="AU221" s="14" t="s">
        <v>82</v>
      </c>
    </row>
    <row r="222" spans="1:65" s="2" customFormat="1" ht="37.9" customHeight="1">
      <c r="A222" s="31"/>
      <c r="B222" s="32"/>
      <c r="C222" s="182" t="s">
        <v>377</v>
      </c>
      <c r="D222" s="182" t="s">
        <v>123</v>
      </c>
      <c r="E222" s="183" t="s">
        <v>378</v>
      </c>
      <c r="F222" s="184" t="s">
        <v>379</v>
      </c>
      <c r="G222" s="185" t="s">
        <v>175</v>
      </c>
      <c r="H222" s="186">
        <v>80</v>
      </c>
      <c r="I222" s="187"/>
      <c r="J222" s="188">
        <f>ROUND(I222*H222,2)</f>
        <v>0</v>
      </c>
      <c r="K222" s="189"/>
      <c r="L222" s="36"/>
      <c r="M222" s="190" t="s">
        <v>1</v>
      </c>
      <c r="N222" s="191" t="s">
        <v>37</v>
      </c>
      <c r="O222" s="68"/>
      <c r="P222" s="192">
        <f>O222*H222</f>
        <v>0</v>
      </c>
      <c r="Q222" s="192">
        <v>1.4E-3</v>
      </c>
      <c r="R222" s="192">
        <f>Q222*H222</f>
        <v>0.112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121</v>
      </c>
      <c r="AT222" s="194" t="s">
        <v>123</v>
      </c>
      <c r="AU222" s="194" t="s">
        <v>82</v>
      </c>
      <c r="AY222" s="14" t="s">
        <v>122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80</v>
      </c>
      <c r="BK222" s="195">
        <f>ROUND(I222*H222,2)</f>
        <v>0</v>
      </c>
      <c r="BL222" s="14" t="s">
        <v>121</v>
      </c>
      <c r="BM222" s="194" t="s">
        <v>380</v>
      </c>
    </row>
    <row r="223" spans="1:65" s="2" customFormat="1" ht="19.5">
      <c r="A223" s="31"/>
      <c r="B223" s="32"/>
      <c r="C223" s="33"/>
      <c r="D223" s="196" t="s">
        <v>129</v>
      </c>
      <c r="E223" s="33"/>
      <c r="F223" s="197" t="s">
        <v>379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129</v>
      </c>
      <c r="AU223" s="14" t="s">
        <v>82</v>
      </c>
    </row>
    <row r="224" spans="1:65" s="2" customFormat="1" ht="16.5" customHeight="1">
      <c r="A224" s="31"/>
      <c r="B224" s="32"/>
      <c r="C224" s="212" t="s">
        <v>381</v>
      </c>
      <c r="D224" s="212" t="s">
        <v>256</v>
      </c>
      <c r="E224" s="213" t="s">
        <v>382</v>
      </c>
      <c r="F224" s="214" t="s">
        <v>383</v>
      </c>
      <c r="G224" s="215" t="s">
        <v>138</v>
      </c>
      <c r="H224" s="216">
        <v>12</v>
      </c>
      <c r="I224" s="217"/>
      <c r="J224" s="218">
        <f>ROUND(I224*H224,2)</f>
        <v>0</v>
      </c>
      <c r="K224" s="219"/>
      <c r="L224" s="220"/>
      <c r="M224" s="221" t="s">
        <v>1</v>
      </c>
      <c r="N224" s="222" t="s">
        <v>37</v>
      </c>
      <c r="O224" s="68"/>
      <c r="P224" s="192">
        <f>O224*H224</f>
        <v>0</v>
      </c>
      <c r="Q224" s="192">
        <v>1</v>
      </c>
      <c r="R224" s="192">
        <f>Q224*H224</f>
        <v>12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161</v>
      </c>
      <c r="AT224" s="194" t="s">
        <v>256</v>
      </c>
      <c r="AU224" s="194" t="s">
        <v>82</v>
      </c>
      <c r="AY224" s="14" t="s">
        <v>122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80</v>
      </c>
      <c r="BK224" s="195">
        <f>ROUND(I224*H224,2)</f>
        <v>0</v>
      </c>
      <c r="BL224" s="14" t="s">
        <v>121</v>
      </c>
      <c r="BM224" s="194" t="s">
        <v>384</v>
      </c>
    </row>
    <row r="225" spans="1:65" s="2" customFormat="1" ht="11.25">
      <c r="A225" s="31"/>
      <c r="B225" s="32"/>
      <c r="C225" s="33"/>
      <c r="D225" s="196" t="s">
        <v>129</v>
      </c>
      <c r="E225" s="33"/>
      <c r="F225" s="197" t="s">
        <v>383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129</v>
      </c>
      <c r="AU225" s="14" t="s">
        <v>82</v>
      </c>
    </row>
    <row r="226" spans="1:65" s="2" customFormat="1" ht="21.75" customHeight="1">
      <c r="A226" s="31"/>
      <c r="B226" s="32"/>
      <c r="C226" s="212" t="s">
        <v>385</v>
      </c>
      <c r="D226" s="212" t="s">
        <v>256</v>
      </c>
      <c r="E226" s="213" t="s">
        <v>386</v>
      </c>
      <c r="F226" s="214" t="s">
        <v>387</v>
      </c>
      <c r="G226" s="215" t="s">
        <v>388</v>
      </c>
      <c r="H226" s="216">
        <v>2000</v>
      </c>
      <c r="I226" s="217"/>
      <c r="J226" s="218">
        <f>ROUND(I226*H226,2)</f>
        <v>0</v>
      </c>
      <c r="K226" s="219"/>
      <c r="L226" s="220"/>
      <c r="M226" s="221" t="s">
        <v>1</v>
      </c>
      <c r="N226" s="222" t="s">
        <v>37</v>
      </c>
      <c r="O226" s="68"/>
      <c r="P226" s="192">
        <f>O226*H226</f>
        <v>0</v>
      </c>
      <c r="Q226" s="192">
        <v>1.16E-3</v>
      </c>
      <c r="R226" s="192">
        <f>Q226*H226</f>
        <v>2.3199999999999998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161</v>
      </c>
      <c r="AT226" s="194" t="s">
        <v>256</v>
      </c>
      <c r="AU226" s="194" t="s">
        <v>82</v>
      </c>
      <c r="AY226" s="14" t="s">
        <v>122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80</v>
      </c>
      <c r="BK226" s="195">
        <f>ROUND(I226*H226,2)</f>
        <v>0</v>
      </c>
      <c r="BL226" s="14" t="s">
        <v>121</v>
      </c>
      <c r="BM226" s="194" t="s">
        <v>389</v>
      </c>
    </row>
    <row r="227" spans="1:65" s="2" customFormat="1" ht="11.25">
      <c r="A227" s="31"/>
      <c r="B227" s="32"/>
      <c r="C227" s="33"/>
      <c r="D227" s="196" t="s">
        <v>129</v>
      </c>
      <c r="E227" s="33"/>
      <c r="F227" s="197" t="s">
        <v>387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129</v>
      </c>
      <c r="AU227" s="14" t="s">
        <v>82</v>
      </c>
    </row>
    <row r="228" spans="1:65" s="11" customFormat="1" ht="22.9" customHeight="1">
      <c r="B228" s="168"/>
      <c r="C228" s="169"/>
      <c r="D228" s="170" t="s">
        <v>71</v>
      </c>
      <c r="E228" s="210" t="s">
        <v>145</v>
      </c>
      <c r="F228" s="210" t="s">
        <v>390</v>
      </c>
      <c r="G228" s="169"/>
      <c r="H228" s="169"/>
      <c r="I228" s="172"/>
      <c r="J228" s="211">
        <f>BK228</f>
        <v>0</v>
      </c>
      <c r="K228" s="169"/>
      <c r="L228" s="174"/>
      <c r="M228" s="175"/>
      <c r="N228" s="176"/>
      <c r="O228" s="176"/>
      <c r="P228" s="177">
        <f>SUM(P229:P230)</f>
        <v>0</v>
      </c>
      <c r="Q228" s="176"/>
      <c r="R228" s="177">
        <f>SUM(R229:R230)</f>
        <v>13.747440000000001</v>
      </c>
      <c r="S228" s="176"/>
      <c r="T228" s="178">
        <f>SUM(T229:T230)</f>
        <v>0</v>
      </c>
      <c r="AR228" s="179" t="s">
        <v>80</v>
      </c>
      <c r="AT228" s="180" t="s">
        <v>71</v>
      </c>
      <c r="AU228" s="180" t="s">
        <v>80</v>
      </c>
      <c r="AY228" s="179" t="s">
        <v>122</v>
      </c>
      <c r="BK228" s="181">
        <f>SUM(BK229:BK230)</f>
        <v>0</v>
      </c>
    </row>
    <row r="229" spans="1:65" s="2" customFormat="1" ht="24.2" customHeight="1">
      <c r="A229" s="31"/>
      <c r="B229" s="32"/>
      <c r="C229" s="182" t="s">
        <v>391</v>
      </c>
      <c r="D229" s="182" t="s">
        <v>123</v>
      </c>
      <c r="E229" s="183" t="s">
        <v>392</v>
      </c>
      <c r="F229" s="184" t="s">
        <v>393</v>
      </c>
      <c r="G229" s="185" t="s">
        <v>195</v>
      </c>
      <c r="H229" s="186">
        <v>6</v>
      </c>
      <c r="I229" s="187"/>
      <c r="J229" s="188">
        <f>ROUND(I229*H229,2)</f>
        <v>0</v>
      </c>
      <c r="K229" s="189"/>
      <c r="L229" s="36"/>
      <c r="M229" s="190" t="s">
        <v>1</v>
      </c>
      <c r="N229" s="191" t="s">
        <v>37</v>
      </c>
      <c r="O229" s="68"/>
      <c r="P229" s="192">
        <f>O229*H229</f>
        <v>0</v>
      </c>
      <c r="Q229" s="192">
        <v>2.2912400000000002</v>
      </c>
      <c r="R229" s="192">
        <f>Q229*H229</f>
        <v>13.747440000000001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121</v>
      </c>
      <c r="AT229" s="194" t="s">
        <v>123</v>
      </c>
      <c r="AU229" s="194" t="s">
        <v>82</v>
      </c>
      <c r="AY229" s="14" t="s">
        <v>122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80</v>
      </c>
      <c r="BK229" s="195">
        <f>ROUND(I229*H229,2)</f>
        <v>0</v>
      </c>
      <c r="BL229" s="14" t="s">
        <v>121</v>
      </c>
      <c r="BM229" s="194" t="s">
        <v>394</v>
      </c>
    </row>
    <row r="230" spans="1:65" s="2" customFormat="1" ht="19.5">
      <c r="A230" s="31"/>
      <c r="B230" s="32"/>
      <c r="C230" s="33"/>
      <c r="D230" s="196" t="s">
        <v>129</v>
      </c>
      <c r="E230" s="33"/>
      <c r="F230" s="197" t="s">
        <v>395</v>
      </c>
      <c r="G230" s="33"/>
      <c r="H230" s="33"/>
      <c r="I230" s="198"/>
      <c r="J230" s="33"/>
      <c r="K230" s="33"/>
      <c r="L230" s="36"/>
      <c r="M230" s="201"/>
      <c r="N230" s="202"/>
      <c r="O230" s="203"/>
      <c r="P230" s="203"/>
      <c r="Q230" s="203"/>
      <c r="R230" s="203"/>
      <c r="S230" s="203"/>
      <c r="T230" s="204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129</v>
      </c>
      <c r="AU230" s="14" t="s">
        <v>82</v>
      </c>
    </row>
    <row r="231" spans="1:65" s="2" customFormat="1" ht="6.95" customHeight="1">
      <c r="A231" s="3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36"/>
      <c r="M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</row>
  </sheetData>
  <sheetProtection algorithmName="SHA-512" hashValue="Y6oYNrWVmsXxL0SvLckpM4AYzTHRi+UP9U5jJNh+H0HE7bjNQT4ZauMgBdUXd5hmiASDO254ynsUOthwr/oA/w==" saltValue="do3ergEw8AUYlldPEKW0kd7kHkIf9Ob5bOiclIZ0CXeNGbUwT5Va/Lvx2S+Uq1W2OLzr3EgUtHfqoP80YBrREg==" spinCount="100000" sheet="1" objects="1" scenarios="1" formatColumns="0" formatRows="0" autoFilter="0"/>
  <autoFilter ref="C123:K230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1"/>
  <sheetViews>
    <sheetView showGridLines="0" topLeftCell="A148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92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</v>
      </c>
      <c r="F7" s="269"/>
      <c r="G7" s="269"/>
      <c r="H7" s="269"/>
      <c r="L7" s="17"/>
    </row>
    <row r="8" spans="1:46" s="1" customFormat="1" ht="12" customHeight="1">
      <c r="B8" s="17"/>
      <c r="D8" s="116" t="s">
        <v>97</v>
      </c>
      <c r="L8" s="17"/>
    </row>
    <row r="9" spans="1:46" s="2" customFormat="1" ht="16.5" customHeight="1">
      <c r="A9" s="31"/>
      <c r="B9" s="36"/>
      <c r="C9" s="31"/>
      <c r="D9" s="31"/>
      <c r="E9" s="268" t="s">
        <v>183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184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396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45474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21</v>
      </c>
      <c r="F17" s="31"/>
      <c r="G17" s="31"/>
      <c r="H17" s="31"/>
      <c r="I17" s="116" t="s">
        <v>25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2" t="str">
        <f>'Rekapitulace stavby'!E14</f>
        <v>Vyplň údaj</v>
      </c>
      <c r="F20" s="273"/>
      <c r="G20" s="273"/>
      <c r="H20" s="273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21</v>
      </c>
      <c r="F23" s="31"/>
      <c r="G23" s="31"/>
      <c r="H23" s="31"/>
      <c r="I23" s="116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21</v>
      </c>
      <c r="F26" s="31"/>
      <c r="G26" s="31"/>
      <c r="H26" s="31"/>
      <c r="I26" s="116" t="s">
        <v>25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4" t="s">
        <v>1</v>
      </c>
      <c r="F29" s="274"/>
      <c r="G29" s="274"/>
      <c r="H29" s="274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ROUND(J122,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ROUND((SUM(BE122:BE210)),  2)</f>
        <v>0</v>
      </c>
      <c r="G35" s="31"/>
      <c r="H35" s="31"/>
      <c r="I35" s="127">
        <v>0.21</v>
      </c>
      <c r="J35" s="126">
        <f>ROUND(((SUM(BE122:BE210))*I35),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ROUND((SUM(BF122:BF210)),  2)</f>
        <v>0</v>
      </c>
      <c r="G36" s="31"/>
      <c r="H36" s="31"/>
      <c r="I36" s="127">
        <v>0.15</v>
      </c>
      <c r="J36" s="126">
        <f>ROUND(((SUM(BF122:BF210))*I36),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ROUND((SUM(BG122:BG210)),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ROUND((SUM(BH122:BH210)),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ROUND((SUM(BI122:BI210)),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97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5" t="s">
        <v>183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184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3" t="str">
        <f>E11</f>
        <v>2024-6-2-1b - ÚOŽI 2024</v>
      </c>
      <c r="F89" s="277"/>
      <c r="G89" s="277"/>
      <c r="H89" s="277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45474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100</v>
      </c>
      <c r="D96" s="147"/>
      <c r="E96" s="147"/>
      <c r="F96" s="147"/>
      <c r="G96" s="147"/>
      <c r="H96" s="147"/>
      <c r="I96" s="147"/>
      <c r="J96" s="148" t="s">
        <v>101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102</v>
      </c>
      <c r="D98" s="33"/>
      <c r="E98" s="33"/>
      <c r="F98" s="33"/>
      <c r="G98" s="33"/>
      <c r="H98" s="33"/>
      <c r="I98" s="33"/>
      <c r="J98" s="81">
        <f>J122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103</v>
      </c>
    </row>
    <row r="99" spans="1:47" s="9" customFormat="1" ht="24.95" customHeight="1">
      <c r="B99" s="150"/>
      <c r="C99" s="151"/>
      <c r="D99" s="152" t="s">
        <v>186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47" s="12" customFormat="1" ht="19.899999999999999" customHeight="1">
      <c r="B100" s="205"/>
      <c r="C100" s="101"/>
      <c r="D100" s="206" t="s">
        <v>189</v>
      </c>
      <c r="E100" s="207"/>
      <c r="F100" s="207"/>
      <c r="G100" s="207"/>
      <c r="H100" s="207"/>
      <c r="I100" s="207"/>
      <c r="J100" s="208">
        <f>J124</f>
        <v>0</v>
      </c>
      <c r="K100" s="101"/>
      <c r="L100" s="209"/>
    </row>
    <row r="101" spans="1:47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106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6.25" customHeight="1">
      <c r="A110" s="31"/>
      <c r="B110" s="32"/>
      <c r="C110" s="33"/>
      <c r="D110" s="33"/>
      <c r="E110" s="275" t="str">
        <f>E7</f>
        <v>Opravy a údržba skalních zářezů u ST v obvodu OŘ Brno 2024-2025</v>
      </c>
      <c r="F110" s="276"/>
      <c r="G110" s="276"/>
      <c r="H110" s="276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97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6.5" customHeight="1">
      <c r="A112" s="31"/>
      <c r="B112" s="32"/>
      <c r="C112" s="33"/>
      <c r="D112" s="33"/>
      <c r="E112" s="275" t="s">
        <v>183</v>
      </c>
      <c r="F112" s="277"/>
      <c r="G112" s="277"/>
      <c r="H112" s="277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184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23" t="str">
        <f>E11</f>
        <v>2024-6-2-1b - ÚOŽI 2024</v>
      </c>
      <c r="F114" s="277"/>
      <c r="G114" s="277"/>
      <c r="H114" s="277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 xml:space="preserve"> </v>
      </c>
      <c r="G116" s="33"/>
      <c r="H116" s="33"/>
      <c r="I116" s="26" t="s">
        <v>22</v>
      </c>
      <c r="J116" s="63">
        <f>IF(J14="","",J14)</f>
        <v>45474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3"/>
      <c r="E118" s="33"/>
      <c r="F118" s="24" t="str">
        <f>E17</f>
        <v xml:space="preserve"> </v>
      </c>
      <c r="G118" s="33"/>
      <c r="H118" s="33"/>
      <c r="I118" s="26" t="s">
        <v>28</v>
      </c>
      <c r="J118" s="29" t="str">
        <f>E23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3"/>
      <c r="E119" s="33"/>
      <c r="F119" s="24" t="str">
        <f>IF(E20="","",E20)</f>
        <v>Vyplň údaj</v>
      </c>
      <c r="G119" s="33"/>
      <c r="H119" s="33"/>
      <c r="I119" s="26" t="s">
        <v>30</v>
      </c>
      <c r="J119" s="29" t="str">
        <f>E26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0" customFormat="1" ht="29.25" customHeight="1">
      <c r="A121" s="156"/>
      <c r="B121" s="157"/>
      <c r="C121" s="158" t="s">
        <v>107</v>
      </c>
      <c r="D121" s="159" t="s">
        <v>57</v>
      </c>
      <c r="E121" s="159" t="s">
        <v>53</v>
      </c>
      <c r="F121" s="159" t="s">
        <v>54</v>
      </c>
      <c r="G121" s="159" t="s">
        <v>108</v>
      </c>
      <c r="H121" s="159" t="s">
        <v>109</v>
      </c>
      <c r="I121" s="159" t="s">
        <v>110</v>
      </c>
      <c r="J121" s="160" t="s">
        <v>101</v>
      </c>
      <c r="K121" s="161" t="s">
        <v>111</v>
      </c>
      <c r="L121" s="162"/>
      <c r="M121" s="72" t="s">
        <v>1</v>
      </c>
      <c r="N121" s="73" t="s">
        <v>36</v>
      </c>
      <c r="O121" s="73" t="s">
        <v>112</v>
      </c>
      <c r="P121" s="73" t="s">
        <v>113</v>
      </c>
      <c r="Q121" s="73" t="s">
        <v>114</v>
      </c>
      <c r="R121" s="73" t="s">
        <v>115</v>
      </c>
      <c r="S121" s="73" t="s">
        <v>116</v>
      </c>
      <c r="T121" s="74" t="s">
        <v>117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" customFormat="1" ht="22.9" customHeight="1">
      <c r="A122" s="31"/>
      <c r="B122" s="32"/>
      <c r="C122" s="79" t="s">
        <v>118</v>
      </c>
      <c r="D122" s="33"/>
      <c r="E122" s="33"/>
      <c r="F122" s="33"/>
      <c r="G122" s="33"/>
      <c r="H122" s="33"/>
      <c r="I122" s="33"/>
      <c r="J122" s="163">
        <f>BK122</f>
        <v>0</v>
      </c>
      <c r="K122" s="33"/>
      <c r="L122" s="36"/>
      <c r="M122" s="75"/>
      <c r="N122" s="164"/>
      <c r="O122" s="76"/>
      <c r="P122" s="165">
        <f>P123</f>
        <v>0</v>
      </c>
      <c r="Q122" s="76"/>
      <c r="R122" s="165">
        <f>R123</f>
        <v>171.45</v>
      </c>
      <c r="S122" s="76"/>
      <c r="T122" s="166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71</v>
      </c>
      <c r="AU122" s="14" t="s">
        <v>103</v>
      </c>
      <c r="BK122" s="167">
        <f>BK123</f>
        <v>0</v>
      </c>
    </row>
    <row r="123" spans="1:65" s="11" customFormat="1" ht="25.9" customHeight="1">
      <c r="B123" s="168"/>
      <c r="C123" s="169"/>
      <c r="D123" s="170" t="s">
        <v>71</v>
      </c>
      <c r="E123" s="171" t="s">
        <v>190</v>
      </c>
      <c r="F123" s="171" t="s">
        <v>191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</f>
        <v>0</v>
      </c>
      <c r="Q123" s="176"/>
      <c r="R123" s="177">
        <f>R124</f>
        <v>171.45</v>
      </c>
      <c r="S123" s="176"/>
      <c r="T123" s="178">
        <f>T124</f>
        <v>0</v>
      </c>
      <c r="AR123" s="179" t="s">
        <v>80</v>
      </c>
      <c r="AT123" s="180" t="s">
        <v>71</v>
      </c>
      <c r="AU123" s="180" t="s">
        <v>72</v>
      </c>
      <c r="AY123" s="179" t="s">
        <v>122</v>
      </c>
      <c r="BK123" s="181">
        <f>BK124</f>
        <v>0</v>
      </c>
    </row>
    <row r="124" spans="1:65" s="11" customFormat="1" ht="22.9" customHeight="1">
      <c r="B124" s="168"/>
      <c r="C124" s="169"/>
      <c r="D124" s="170" t="s">
        <v>71</v>
      </c>
      <c r="E124" s="210" t="s">
        <v>145</v>
      </c>
      <c r="F124" s="210" t="s">
        <v>390</v>
      </c>
      <c r="G124" s="169"/>
      <c r="H124" s="169"/>
      <c r="I124" s="172"/>
      <c r="J124" s="211">
        <f>BK124</f>
        <v>0</v>
      </c>
      <c r="K124" s="169"/>
      <c r="L124" s="174"/>
      <c r="M124" s="175"/>
      <c r="N124" s="176"/>
      <c r="O124" s="176"/>
      <c r="P124" s="177">
        <f>SUM(P125:P210)</f>
        <v>0</v>
      </c>
      <c r="Q124" s="176"/>
      <c r="R124" s="177">
        <f>SUM(R125:R210)</f>
        <v>171.45</v>
      </c>
      <c r="S124" s="176"/>
      <c r="T124" s="178">
        <f>SUM(T125:T210)</f>
        <v>0</v>
      </c>
      <c r="AR124" s="179" t="s">
        <v>80</v>
      </c>
      <c r="AT124" s="180" t="s">
        <v>71</v>
      </c>
      <c r="AU124" s="180" t="s">
        <v>80</v>
      </c>
      <c r="AY124" s="179" t="s">
        <v>122</v>
      </c>
      <c r="BK124" s="181">
        <f>SUM(BK125:BK210)</f>
        <v>0</v>
      </c>
    </row>
    <row r="125" spans="1:65" s="2" customFormat="1" ht="24.2" customHeight="1">
      <c r="A125" s="31"/>
      <c r="B125" s="32"/>
      <c r="C125" s="182" t="s">
        <v>80</v>
      </c>
      <c r="D125" s="182" t="s">
        <v>123</v>
      </c>
      <c r="E125" s="183" t="s">
        <v>397</v>
      </c>
      <c r="F125" s="184" t="s">
        <v>398</v>
      </c>
      <c r="G125" s="185" t="s">
        <v>126</v>
      </c>
      <c r="H125" s="186">
        <v>10</v>
      </c>
      <c r="I125" s="187"/>
      <c r="J125" s="188">
        <f>ROUND(I125*H125,2)</f>
        <v>0</v>
      </c>
      <c r="K125" s="189"/>
      <c r="L125" s="36"/>
      <c r="M125" s="190" t="s">
        <v>1</v>
      </c>
      <c r="N125" s="191" t="s">
        <v>37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121</v>
      </c>
      <c r="AT125" s="194" t="s">
        <v>123</v>
      </c>
      <c r="AU125" s="194" t="s">
        <v>82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80</v>
      </c>
      <c r="BK125" s="195">
        <f>ROUND(I125*H125,2)</f>
        <v>0</v>
      </c>
      <c r="BL125" s="14" t="s">
        <v>121</v>
      </c>
      <c r="BM125" s="194" t="s">
        <v>399</v>
      </c>
    </row>
    <row r="126" spans="1:65" s="2" customFormat="1" ht="48.75">
      <c r="A126" s="31"/>
      <c r="B126" s="32"/>
      <c r="C126" s="33"/>
      <c r="D126" s="196" t="s">
        <v>129</v>
      </c>
      <c r="E126" s="33"/>
      <c r="F126" s="197" t="s">
        <v>400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129</v>
      </c>
      <c r="AU126" s="14" t="s">
        <v>82</v>
      </c>
    </row>
    <row r="127" spans="1:65" s="2" customFormat="1" ht="24.2" customHeight="1">
      <c r="A127" s="31"/>
      <c r="B127" s="32"/>
      <c r="C127" s="182" t="s">
        <v>82</v>
      </c>
      <c r="D127" s="182" t="s">
        <v>123</v>
      </c>
      <c r="E127" s="183" t="s">
        <v>401</v>
      </c>
      <c r="F127" s="184" t="s">
        <v>402</v>
      </c>
      <c r="G127" s="185" t="s">
        <v>126</v>
      </c>
      <c r="H127" s="186">
        <v>10</v>
      </c>
      <c r="I127" s="187"/>
      <c r="J127" s="188">
        <f>ROUND(I127*H127,2)</f>
        <v>0</v>
      </c>
      <c r="K127" s="189"/>
      <c r="L127" s="36"/>
      <c r="M127" s="190" t="s">
        <v>1</v>
      </c>
      <c r="N127" s="191" t="s">
        <v>37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123</v>
      </c>
      <c r="AU127" s="194" t="s">
        <v>82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80</v>
      </c>
      <c r="BK127" s="195">
        <f>ROUND(I127*H127,2)</f>
        <v>0</v>
      </c>
      <c r="BL127" s="14" t="s">
        <v>121</v>
      </c>
      <c r="BM127" s="194" t="s">
        <v>403</v>
      </c>
    </row>
    <row r="128" spans="1:65" s="2" customFormat="1" ht="48.75">
      <c r="A128" s="31"/>
      <c r="B128" s="32"/>
      <c r="C128" s="33"/>
      <c r="D128" s="196" t="s">
        <v>129</v>
      </c>
      <c r="E128" s="33"/>
      <c r="F128" s="197" t="s">
        <v>404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129</v>
      </c>
      <c r="AU128" s="14" t="s">
        <v>82</v>
      </c>
    </row>
    <row r="129" spans="1:65" s="2" customFormat="1" ht="24.2" customHeight="1">
      <c r="A129" s="31"/>
      <c r="B129" s="32"/>
      <c r="C129" s="182" t="s">
        <v>135</v>
      </c>
      <c r="D129" s="182" t="s">
        <v>123</v>
      </c>
      <c r="E129" s="183" t="s">
        <v>405</v>
      </c>
      <c r="F129" s="184" t="s">
        <v>406</v>
      </c>
      <c r="G129" s="185" t="s">
        <v>126</v>
      </c>
      <c r="H129" s="186">
        <v>10</v>
      </c>
      <c r="I129" s="187"/>
      <c r="J129" s="188">
        <f>ROUND(I129*H129,2)</f>
        <v>0</v>
      </c>
      <c r="K129" s="189"/>
      <c r="L129" s="36"/>
      <c r="M129" s="190" t="s">
        <v>1</v>
      </c>
      <c r="N129" s="191" t="s">
        <v>37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123</v>
      </c>
      <c r="AU129" s="194" t="s">
        <v>82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80</v>
      </c>
      <c r="BK129" s="195">
        <f>ROUND(I129*H129,2)</f>
        <v>0</v>
      </c>
      <c r="BL129" s="14" t="s">
        <v>121</v>
      </c>
      <c r="BM129" s="194" t="s">
        <v>407</v>
      </c>
    </row>
    <row r="130" spans="1:65" s="2" customFormat="1" ht="48.75">
      <c r="A130" s="31"/>
      <c r="B130" s="32"/>
      <c r="C130" s="33"/>
      <c r="D130" s="196" t="s">
        <v>129</v>
      </c>
      <c r="E130" s="33"/>
      <c r="F130" s="197" t="s">
        <v>408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129</v>
      </c>
      <c r="AU130" s="14" t="s">
        <v>82</v>
      </c>
    </row>
    <row r="131" spans="1:65" s="2" customFormat="1" ht="24.2" customHeight="1">
      <c r="A131" s="31"/>
      <c r="B131" s="32"/>
      <c r="C131" s="182" t="s">
        <v>121</v>
      </c>
      <c r="D131" s="182" t="s">
        <v>123</v>
      </c>
      <c r="E131" s="183" t="s">
        <v>409</v>
      </c>
      <c r="F131" s="184" t="s">
        <v>410</v>
      </c>
      <c r="G131" s="185" t="s">
        <v>126</v>
      </c>
      <c r="H131" s="186">
        <v>10</v>
      </c>
      <c r="I131" s="187"/>
      <c r="J131" s="188">
        <f>ROUND(I131*H131,2)</f>
        <v>0</v>
      </c>
      <c r="K131" s="189"/>
      <c r="L131" s="36"/>
      <c r="M131" s="190" t="s">
        <v>1</v>
      </c>
      <c r="N131" s="191" t="s">
        <v>37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123</v>
      </c>
      <c r="AU131" s="194" t="s">
        <v>82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80</v>
      </c>
      <c r="BK131" s="195">
        <f>ROUND(I131*H131,2)</f>
        <v>0</v>
      </c>
      <c r="BL131" s="14" t="s">
        <v>121</v>
      </c>
      <c r="BM131" s="194" t="s">
        <v>411</v>
      </c>
    </row>
    <row r="132" spans="1:65" s="2" customFormat="1" ht="48.75">
      <c r="A132" s="31"/>
      <c r="B132" s="32"/>
      <c r="C132" s="33"/>
      <c r="D132" s="196" t="s">
        <v>129</v>
      </c>
      <c r="E132" s="33"/>
      <c r="F132" s="197" t="s">
        <v>412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2" customFormat="1" ht="24.2" customHeight="1">
      <c r="A133" s="31"/>
      <c r="B133" s="32"/>
      <c r="C133" s="182" t="s">
        <v>145</v>
      </c>
      <c r="D133" s="182" t="s">
        <v>123</v>
      </c>
      <c r="E133" s="183" t="s">
        <v>413</v>
      </c>
      <c r="F133" s="184" t="s">
        <v>414</v>
      </c>
      <c r="G133" s="185" t="s">
        <v>126</v>
      </c>
      <c r="H133" s="186">
        <v>10</v>
      </c>
      <c r="I133" s="187"/>
      <c r="J133" s="188">
        <f>ROUND(I133*H133,2)</f>
        <v>0</v>
      </c>
      <c r="K133" s="189"/>
      <c r="L133" s="36"/>
      <c r="M133" s="190" t="s">
        <v>1</v>
      </c>
      <c r="N133" s="191" t="s">
        <v>37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123</v>
      </c>
      <c r="AU133" s="194" t="s">
        <v>82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80</v>
      </c>
      <c r="BK133" s="195">
        <f>ROUND(I133*H133,2)</f>
        <v>0</v>
      </c>
      <c r="BL133" s="14" t="s">
        <v>121</v>
      </c>
      <c r="BM133" s="194" t="s">
        <v>415</v>
      </c>
    </row>
    <row r="134" spans="1:65" s="2" customFormat="1" ht="48.75">
      <c r="A134" s="31"/>
      <c r="B134" s="32"/>
      <c r="C134" s="33"/>
      <c r="D134" s="196" t="s">
        <v>129</v>
      </c>
      <c r="E134" s="33"/>
      <c r="F134" s="197" t="s">
        <v>416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129</v>
      </c>
      <c r="AU134" s="14" t="s">
        <v>82</v>
      </c>
    </row>
    <row r="135" spans="1:65" s="2" customFormat="1" ht="24.2" customHeight="1">
      <c r="A135" s="31"/>
      <c r="B135" s="32"/>
      <c r="C135" s="182" t="s">
        <v>150</v>
      </c>
      <c r="D135" s="182" t="s">
        <v>123</v>
      </c>
      <c r="E135" s="183" t="s">
        <v>417</v>
      </c>
      <c r="F135" s="184" t="s">
        <v>418</v>
      </c>
      <c r="G135" s="185" t="s">
        <v>126</v>
      </c>
      <c r="H135" s="186">
        <v>10</v>
      </c>
      <c r="I135" s="187"/>
      <c r="J135" s="188">
        <f>ROUND(I135*H135,2)</f>
        <v>0</v>
      </c>
      <c r="K135" s="189"/>
      <c r="L135" s="36"/>
      <c r="M135" s="190" t="s">
        <v>1</v>
      </c>
      <c r="N135" s="191" t="s">
        <v>37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123</v>
      </c>
      <c r="AU135" s="194" t="s">
        <v>82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80</v>
      </c>
      <c r="BK135" s="195">
        <f>ROUND(I135*H135,2)</f>
        <v>0</v>
      </c>
      <c r="BL135" s="14" t="s">
        <v>121</v>
      </c>
      <c r="BM135" s="194" t="s">
        <v>419</v>
      </c>
    </row>
    <row r="136" spans="1:65" s="2" customFormat="1" ht="48.75">
      <c r="A136" s="31"/>
      <c r="B136" s="32"/>
      <c r="C136" s="33"/>
      <c r="D136" s="196" t="s">
        <v>129</v>
      </c>
      <c r="E136" s="33"/>
      <c r="F136" s="197" t="s">
        <v>420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129</v>
      </c>
      <c r="AU136" s="14" t="s">
        <v>82</v>
      </c>
    </row>
    <row r="137" spans="1:65" s="2" customFormat="1" ht="24.2" customHeight="1">
      <c r="A137" s="31"/>
      <c r="B137" s="32"/>
      <c r="C137" s="182" t="s">
        <v>155</v>
      </c>
      <c r="D137" s="182" t="s">
        <v>123</v>
      </c>
      <c r="E137" s="183" t="s">
        <v>421</v>
      </c>
      <c r="F137" s="184" t="s">
        <v>422</v>
      </c>
      <c r="G137" s="185" t="s">
        <v>126</v>
      </c>
      <c r="H137" s="186">
        <v>10</v>
      </c>
      <c r="I137" s="187"/>
      <c r="J137" s="188">
        <f>ROUND(I137*H137,2)</f>
        <v>0</v>
      </c>
      <c r="K137" s="189"/>
      <c r="L137" s="36"/>
      <c r="M137" s="190" t="s">
        <v>1</v>
      </c>
      <c r="N137" s="191" t="s">
        <v>37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123</v>
      </c>
      <c r="AU137" s="194" t="s">
        <v>82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80</v>
      </c>
      <c r="BK137" s="195">
        <f>ROUND(I137*H137,2)</f>
        <v>0</v>
      </c>
      <c r="BL137" s="14" t="s">
        <v>121</v>
      </c>
      <c r="BM137" s="194" t="s">
        <v>423</v>
      </c>
    </row>
    <row r="138" spans="1:65" s="2" customFormat="1" ht="48.75">
      <c r="A138" s="31"/>
      <c r="B138" s="32"/>
      <c r="C138" s="33"/>
      <c r="D138" s="196" t="s">
        <v>129</v>
      </c>
      <c r="E138" s="33"/>
      <c r="F138" s="197" t="s">
        <v>424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129</v>
      </c>
      <c r="AU138" s="14" t="s">
        <v>82</v>
      </c>
    </row>
    <row r="139" spans="1:65" s="2" customFormat="1" ht="24.2" customHeight="1">
      <c r="A139" s="31"/>
      <c r="B139" s="32"/>
      <c r="C139" s="182" t="s">
        <v>161</v>
      </c>
      <c r="D139" s="182" t="s">
        <v>123</v>
      </c>
      <c r="E139" s="183" t="s">
        <v>425</v>
      </c>
      <c r="F139" s="184" t="s">
        <v>426</v>
      </c>
      <c r="G139" s="185" t="s">
        <v>126</v>
      </c>
      <c r="H139" s="186">
        <v>4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82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427</v>
      </c>
    </row>
    <row r="140" spans="1:65" s="2" customFormat="1" ht="48.75">
      <c r="A140" s="31"/>
      <c r="B140" s="32"/>
      <c r="C140" s="33"/>
      <c r="D140" s="196" t="s">
        <v>129</v>
      </c>
      <c r="E140" s="33"/>
      <c r="F140" s="197" t="s">
        <v>428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82</v>
      </c>
    </row>
    <row r="141" spans="1:65" s="2" customFormat="1" ht="24.2" customHeight="1">
      <c r="A141" s="31"/>
      <c r="B141" s="32"/>
      <c r="C141" s="182" t="s">
        <v>166</v>
      </c>
      <c r="D141" s="182" t="s">
        <v>123</v>
      </c>
      <c r="E141" s="183" t="s">
        <v>429</v>
      </c>
      <c r="F141" s="184" t="s">
        <v>430</v>
      </c>
      <c r="G141" s="185" t="s">
        <v>126</v>
      </c>
      <c r="H141" s="186">
        <v>10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82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431</v>
      </c>
    </row>
    <row r="142" spans="1:65" s="2" customFormat="1" ht="48.75">
      <c r="A142" s="31"/>
      <c r="B142" s="32"/>
      <c r="C142" s="33"/>
      <c r="D142" s="196" t="s">
        <v>129</v>
      </c>
      <c r="E142" s="33"/>
      <c r="F142" s="197" t="s">
        <v>432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2" customFormat="1" ht="24.2" customHeight="1">
      <c r="A143" s="31"/>
      <c r="B143" s="32"/>
      <c r="C143" s="182" t="s">
        <v>172</v>
      </c>
      <c r="D143" s="182" t="s">
        <v>123</v>
      </c>
      <c r="E143" s="183" t="s">
        <v>433</v>
      </c>
      <c r="F143" s="184" t="s">
        <v>434</v>
      </c>
      <c r="G143" s="185" t="s">
        <v>126</v>
      </c>
      <c r="H143" s="186">
        <v>10</v>
      </c>
      <c r="I143" s="187"/>
      <c r="J143" s="188">
        <f>ROUND(I143*H143,2)</f>
        <v>0</v>
      </c>
      <c r="K143" s="189"/>
      <c r="L143" s="36"/>
      <c r="M143" s="190" t="s">
        <v>1</v>
      </c>
      <c r="N143" s="191" t="s">
        <v>37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123</v>
      </c>
      <c r="AU143" s="194" t="s">
        <v>82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80</v>
      </c>
      <c r="BK143" s="195">
        <f>ROUND(I143*H143,2)</f>
        <v>0</v>
      </c>
      <c r="BL143" s="14" t="s">
        <v>121</v>
      </c>
      <c r="BM143" s="194" t="s">
        <v>435</v>
      </c>
    </row>
    <row r="144" spans="1:65" s="2" customFormat="1" ht="48.75">
      <c r="A144" s="31"/>
      <c r="B144" s="32"/>
      <c r="C144" s="33"/>
      <c r="D144" s="196" t="s">
        <v>129</v>
      </c>
      <c r="E144" s="33"/>
      <c r="F144" s="197" t="s">
        <v>436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129</v>
      </c>
      <c r="AU144" s="14" t="s">
        <v>82</v>
      </c>
    </row>
    <row r="145" spans="1:65" s="2" customFormat="1" ht="24.2" customHeight="1">
      <c r="A145" s="31"/>
      <c r="B145" s="32"/>
      <c r="C145" s="182" t="s">
        <v>177</v>
      </c>
      <c r="D145" s="182" t="s">
        <v>123</v>
      </c>
      <c r="E145" s="183" t="s">
        <v>437</v>
      </c>
      <c r="F145" s="184" t="s">
        <v>438</v>
      </c>
      <c r="G145" s="185" t="s">
        <v>126</v>
      </c>
      <c r="H145" s="186">
        <v>10</v>
      </c>
      <c r="I145" s="187"/>
      <c r="J145" s="188">
        <f>ROUND(I145*H145,2)</f>
        <v>0</v>
      </c>
      <c r="K145" s="189"/>
      <c r="L145" s="36"/>
      <c r="M145" s="190" t="s">
        <v>1</v>
      </c>
      <c r="N145" s="191" t="s">
        <v>37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123</v>
      </c>
      <c r="AU145" s="194" t="s">
        <v>82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80</v>
      </c>
      <c r="BK145" s="195">
        <f>ROUND(I145*H145,2)</f>
        <v>0</v>
      </c>
      <c r="BL145" s="14" t="s">
        <v>121</v>
      </c>
      <c r="BM145" s="194" t="s">
        <v>439</v>
      </c>
    </row>
    <row r="146" spans="1:65" s="2" customFormat="1" ht="48.75">
      <c r="A146" s="31"/>
      <c r="B146" s="32"/>
      <c r="C146" s="33"/>
      <c r="D146" s="196" t="s">
        <v>129</v>
      </c>
      <c r="E146" s="33"/>
      <c r="F146" s="197" t="s">
        <v>440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129</v>
      </c>
      <c r="AU146" s="14" t="s">
        <v>82</v>
      </c>
    </row>
    <row r="147" spans="1:65" s="2" customFormat="1" ht="24.2" customHeight="1">
      <c r="A147" s="31"/>
      <c r="B147" s="32"/>
      <c r="C147" s="182" t="s">
        <v>228</v>
      </c>
      <c r="D147" s="182" t="s">
        <v>123</v>
      </c>
      <c r="E147" s="183" t="s">
        <v>441</v>
      </c>
      <c r="F147" s="184" t="s">
        <v>442</v>
      </c>
      <c r="G147" s="185" t="s">
        <v>126</v>
      </c>
      <c r="H147" s="186">
        <v>10</v>
      </c>
      <c r="I147" s="187"/>
      <c r="J147" s="188">
        <f>ROUND(I147*H147,2)</f>
        <v>0</v>
      </c>
      <c r="K147" s="189"/>
      <c r="L147" s="36"/>
      <c r="M147" s="190" t="s">
        <v>1</v>
      </c>
      <c r="N147" s="191" t="s">
        <v>37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123</v>
      </c>
      <c r="AU147" s="194" t="s">
        <v>82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80</v>
      </c>
      <c r="BK147" s="195">
        <f>ROUND(I147*H147,2)</f>
        <v>0</v>
      </c>
      <c r="BL147" s="14" t="s">
        <v>121</v>
      </c>
      <c r="BM147" s="194" t="s">
        <v>443</v>
      </c>
    </row>
    <row r="148" spans="1:65" s="2" customFormat="1" ht="48.75">
      <c r="A148" s="31"/>
      <c r="B148" s="32"/>
      <c r="C148" s="33"/>
      <c r="D148" s="196" t="s">
        <v>129</v>
      </c>
      <c r="E148" s="33"/>
      <c r="F148" s="197" t="s">
        <v>444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129</v>
      </c>
      <c r="AU148" s="14" t="s">
        <v>82</v>
      </c>
    </row>
    <row r="149" spans="1:65" s="2" customFormat="1" ht="24.2" customHeight="1">
      <c r="A149" s="31"/>
      <c r="B149" s="32"/>
      <c r="C149" s="182" t="s">
        <v>233</v>
      </c>
      <c r="D149" s="182" t="s">
        <v>123</v>
      </c>
      <c r="E149" s="183" t="s">
        <v>445</v>
      </c>
      <c r="F149" s="184" t="s">
        <v>446</v>
      </c>
      <c r="G149" s="185" t="s">
        <v>126</v>
      </c>
      <c r="H149" s="186">
        <v>10</v>
      </c>
      <c r="I149" s="187"/>
      <c r="J149" s="188">
        <f>ROUND(I149*H149,2)</f>
        <v>0</v>
      </c>
      <c r="K149" s="189"/>
      <c r="L149" s="36"/>
      <c r="M149" s="190" t="s">
        <v>1</v>
      </c>
      <c r="N149" s="191" t="s">
        <v>37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123</v>
      </c>
      <c r="AU149" s="194" t="s">
        <v>82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80</v>
      </c>
      <c r="BK149" s="195">
        <f>ROUND(I149*H149,2)</f>
        <v>0</v>
      </c>
      <c r="BL149" s="14" t="s">
        <v>121</v>
      </c>
      <c r="BM149" s="194" t="s">
        <v>447</v>
      </c>
    </row>
    <row r="150" spans="1:65" s="2" customFormat="1" ht="48.75">
      <c r="A150" s="31"/>
      <c r="B150" s="32"/>
      <c r="C150" s="33"/>
      <c r="D150" s="196" t="s">
        <v>129</v>
      </c>
      <c r="E150" s="33"/>
      <c r="F150" s="197" t="s">
        <v>448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24.2" customHeight="1">
      <c r="A151" s="31"/>
      <c r="B151" s="32"/>
      <c r="C151" s="182" t="s">
        <v>237</v>
      </c>
      <c r="D151" s="182" t="s">
        <v>123</v>
      </c>
      <c r="E151" s="183" t="s">
        <v>449</v>
      </c>
      <c r="F151" s="184" t="s">
        <v>450</v>
      </c>
      <c r="G151" s="185" t="s">
        <v>126</v>
      </c>
      <c r="H151" s="186">
        <v>10</v>
      </c>
      <c r="I151" s="187"/>
      <c r="J151" s="188">
        <f>ROUND(I151*H151,2)</f>
        <v>0</v>
      </c>
      <c r="K151" s="189"/>
      <c r="L151" s="36"/>
      <c r="M151" s="190" t="s">
        <v>1</v>
      </c>
      <c r="N151" s="191" t="s">
        <v>37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123</v>
      </c>
      <c r="AU151" s="194" t="s">
        <v>82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80</v>
      </c>
      <c r="BK151" s="195">
        <f>ROUND(I151*H151,2)</f>
        <v>0</v>
      </c>
      <c r="BL151" s="14" t="s">
        <v>121</v>
      </c>
      <c r="BM151" s="194" t="s">
        <v>451</v>
      </c>
    </row>
    <row r="152" spans="1:65" s="2" customFormat="1" ht="48.75">
      <c r="A152" s="31"/>
      <c r="B152" s="32"/>
      <c r="C152" s="33"/>
      <c r="D152" s="196" t="s">
        <v>129</v>
      </c>
      <c r="E152" s="33"/>
      <c r="F152" s="197" t="s">
        <v>452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24.2" customHeight="1">
      <c r="A153" s="31"/>
      <c r="B153" s="32"/>
      <c r="C153" s="182" t="s">
        <v>8</v>
      </c>
      <c r="D153" s="182" t="s">
        <v>123</v>
      </c>
      <c r="E153" s="183" t="s">
        <v>453</v>
      </c>
      <c r="F153" s="184" t="s">
        <v>454</v>
      </c>
      <c r="G153" s="185" t="s">
        <v>126</v>
      </c>
      <c r="H153" s="186">
        <v>10</v>
      </c>
      <c r="I153" s="187"/>
      <c r="J153" s="188">
        <f>ROUND(I153*H153,2)</f>
        <v>0</v>
      </c>
      <c r="K153" s="189"/>
      <c r="L153" s="36"/>
      <c r="M153" s="190" t="s">
        <v>1</v>
      </c>
      <c r="N153" s="191" t="s">
        <v>37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123</v>
      </c>
      <c r="AU153" s="194" t="s">
        <v>82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80</v>
      </c>
      <c r="BK153" s="195">
        <f>ROUND(I153*H153,2)</f>
        <v>0</v>
      </c>
      <c r="BL153" s="14" t="s">
        <v>121</v>
      </c>
      <c r="BM153" s="194" t="s">
        <v>455</v>
      </c>
    </row>
    <row r="154" spans="1:65" s="2" customFormat="1" ht="48.75">
      <c r="A154" s="31"/>
      <c r="B154" s="32"/>
      <c r="C154" s="33"/>
      <c r="D154" s="196" t="s">
        <v>129</v>
      </c>
      <c r="E154" s="33"/>
      <c r="F154" s="197" t="s">
        <v>456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2" customFormat="1" ht="24.2" customHeight="1">
      <c r="A155" s="31"/>
      <c r="B155" s="32"/>
      <c r="C155" s="182" t="s">
        <v>246</v>
      </c>
      <c r="D155" s="182" t="s">
        <v>123</v>
      </c>
      <c r="E155" s="183" t="s">
        <v>457</v>
      </c>
      <c r="F155" s="184" t="s">
        <v>458</v>
      </c>
      <c r="G155" s="185" t="s">
        <v>126</v>
      </c>
      <c r="H155" s="186">
        <v>10</v>
      </c>
      <c r="I155" s="187"/>
      <c r="J155" s="188">
        <f>ROUND(I155*H155,2)</f>
        <v>0</v>
      </c>
      <c r="K155" s="189"/>
      <c r="L155" s="36"/>
      <c r="M155" s="190" t="s">
        <v>1</v>
      </c>
      <c r="N155" s="191" t="s">
        <v>37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121</v>
      </c>
      <c r="AT155" s="194" t="s">
        <v>123</v>
      </c>
      <c r="AU155" s="194" t="s">
        <v>82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80</v>
      </c>
      <c r="BK155" s="195">
        <f>ROUND(I155*H155,2)</f>
        <v>0</v>
      </c>
      <c r="BL155" s="14" t="s">
        <v>121</v>
      </c>
      <c r="BM155" s="194" t="s">
        <v>459</v>
      </c>
    </row>
    <row r="156" spans="1:65" s="2" customFormat="1" ht="48.75">
      <c r="A156" s="31"/>
      <c r="B156" s="32"/>
      <c r="C156" s="33"/>
      <c r="D156" s="196" t="s">
        <v>129</v>
      </c>
      <c r="E156" s="33"/>
      <c r="F156" s="197" t="s">
        <v>460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129</v>
      </c>
      <c r="AU156" s="14" t="s">
        <v>82</v>
      </c>
    </row>
    <row r="157" spans="1:65" s="2" customFormat="1" ht="62.65" customHeight="1">
      <c r="A157" s="31"/>
      <c r="B157" s="32"/>
      <c r="C157" s="182" t="s">
        <v>251</v>
      </c>
      <c r="D157" s="182" t="s">
        <v>123</v>
      </c>
      <c r="E157" s="183" t="s">
        <v>461</v>
      </c>
      <c r="F157" s="184" t="s">
        <v>462</v>
      </c>
      <c r="G157" s="185" t="s">
        <v>195</v>
      </c>
      <c r="H157" s="186">
        <v>100</v>
      </c>
      <c r="I157" s="187"/>
      <c r="J157" s="188">
        <f>ROUND(I157*H157,2)</f>
        <v>0</v>
      </c>
      <c r="K157" s="189"/>
      <c r="L157" s="36"/>
      <c r="M157" s="190" t="s">
        <v>1</v>
      </c>
      <c r="N157" s="191" t="s">
        <v>37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121</v>
      </c>
      <c r="AT157" s="194" t="s">
        <v>123</v>
      </c>
      <c r="AU157" s="194" t="s">
        <v>82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80</v>
      </c>
      <c r="BK157" s="195">
        <f>ROUND(I157*H157,2)</f>
        <v>0</v>
      </c>
      <c r="BL157" s="14" t="s">
        <v>121</v>
      </c>
      <c r="BM157" s="194" t="s">
        <v>463</v>
      </c>
    </row>
    <row r="158" spans="1:65" s="2" customFormat="1" ht="39">
      <c r="A158" s="31"/>
      <c r="B158" s="32"/>
      <c r="C158" s="33"/>
      <c r="D158" s="196" t="s">
        <v>129</v>
      </c>
      <c r="E158" s="33"/>
      <c r="F158" s="197" t="s">
        <v>462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129</v>
      </c>
      <c r="AU158" s="14" t="s">
        <v>82</v>
      </c>
    </row>
    <row r="159" spans="1:65" s="2" customFormat="1" ht="62.65" customHeight="1">
      <c r="A159" s="31"/>
      <c r="B159" s="32"/>
      <c r="C159" s="182" t="s">
        <v>255</v>
      </c>
      <c r="D159" s="182" t="s">
        <v>123</v>
      </c>
      <c r="E159" s="183" t="s">
        <v>464</v>
      </c>
      <c r="F159" s="184" t="s">
        <v>465</v>
      </c>
      <c r="G159" s="185" t="s">
        <v>195</v>
      </c>
      <c r="H159" s="186">
        <v>100</v>
      </c>
      <c r="I159" s="187"/>
      <c r="J159" s="188">
        <f>ROUND(I159*H159,2)</f>
        <v>0</v>
      </c>
      <c r="K159" s="189"/>
      <c r="L159" s="36"/>
      <c r="M159" s="190" t="s">
        <v>1</v>
      </c>
      <c r="N159" s="191" t="s">
        <v>37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121</v>
      </c>
      <c r="AT159" s="194" t="s">
        <v>123</v>
      </c>
      <c r="AU159" s="194" t="s">
        <v>82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80</v>
      </c>
      <c r="BK159" s="195">
        <f>ROUND(I159*H159,2)</f>
        <v>0</v>
      </c>
      <c r="BL159" s="14" t="s">
        <v>121</v>
      </c>
      <c r="BM159" s="194" t="s">
        <v>466</v>
      </c>
    </row>
    <row r="160" spans="1:65" s="2" customFormat="1" ht="39">
      <c r="A160" s="31"/>
      <c r="B160" s="32"/>
      <c r="C160" s="33"/>
      <c r="D160" s="196" t="s">
        <v>129</v>
      </c>
      <c r="E160" s="33"/>
      <c r="F160" s="197" t="s">
        <v>465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2" customFormat="1" ht="24.2" customHeight="1">
      <c r="A161" s="31"/>
      <c r="B161" s="32"/>
      <c r="C161" s="212" t="s">
        <v>260</v>
      </c>
      <c r="D161" s="212" t="s">
        <v>256</v>
      </c>
      <c r="E161" s="213" t="s">
        <v>467</v>
      </c>
      <c r="F161" s="214" t="s">
        <v>468</v>
      </c>
      <c r="G161" s="215" t="s">
        <v>126</v>
      </c>
      <c r="H161" s="216">
        <v>10</v>
      </c>
      <c r="I161" s="217"/>
      <c r="J161" s="218">
        <f>ROUND(I161*H161,2)</f>
        <v>0</v>
      </c>
      <c r="K161" s="219"/>
      <c r="L161" s="220"/>
      <c r="M161" s="221" t="s">
        <v>1</v>
      </c>
      <c r="N161" s="222" t="s">
        <v>37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161</v>
      </c>
      <c r="AT161" s="194" t="s">
        <v>256</v>
      </c>
      <c r="AU161" s="194" t="s">
        <v>82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80</v>
      </c>
      <c r="BK161" s="195">
        <f>ROUND(I161*H161,2)</f>
        <v>0</v>
      </c>
      <c r="BL161" s="14" t="s">
        <v>121</v>
      </c>
      <c r="BM161" s="194" t="s">
        <v>469</v>
      </c>
    </row>
    <row r="162" spans="1:65" s="2" customFormat="1" ht="19.5">
      <c r="A162" s="31"/>
      <c r="B162" s="32"/>
      <c r="C162" s="33"/>
      <c r="D162" s="196" t="s">
        <v>129</v>
      </c>
      <c r="E162" s="33"/>
      <c r="F162" s="197" t="s">
        <v>468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129</v>
      </c>
      <c r="AU162" s="14" t="s">
        <v>82</v>
      </c>
    </row>
    <row r="163" spans="1:65" s="2" customFormat="1" ht="24.2" customHeight="1">
      <c r="A163" s="31"/>
      <c r="B163" s="32"/>
      <c r="C163" s="212" t="s">
        <v>264</v>
      </c>
      <c r="D163" s="212" t="s">
        <v>256</v>
      </c>
      <c r="E163" s="213" t="s">
        <v>470</v>
      </c>
      <c r="F163" s="214" t="s">
        <v>471</v>
      </c>
      <c r="G163" s="215" t="s">
        <v>126</v>
      </c>
      <c r="H163" s="216">
        <v>10</v>
      </c>
      <c r="I163" s="217"/>
      <c r="J163" s="218">
        <f>ROUND(I163*H163,2)</f>
        <v>0</v>
      </c>
      <c r="K163" s="219"/>
      <c r="L163" s="220"/>
      <c r="M163" s="221" t="s">
        <v>1</v>
      </c>
      <c r="N163" s="222" t="s">
        <v>37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161</v>
      </c>
      <c r="AT163" s="194" t="s">
        <v>256</v>
      </c>
      <c r="AU163" s="194" t="s">
        <v>82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80</v>
      </c>
      <c r="BK163" s="195">
        <f>ROUND(I163*H163,2)</f>
        <v>0</v>
      </c>
      <c r="BL163" s="14" t="s">
        <v>121</v>
      </c>
      <c r="BM163" s="194" t="s">
        <v>472</v>
      </c>
    </row>
    <row r="164" spans="1:65" s="2" customFormat="1" ht="19.5">
      <c r="A164" s="31"/>
      <c r="B164" s="32"/>
      <c r="C164" s="33"/>
      <c r="D164" s="196" t="s">
        <v>129</v>
      </c>
      <c r="E164" s="33"/>
      <c r="F164" s="197" t="s">
        <v>471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129</v>
      </c>
      <c r="AU164" s="14" t="s">
        <v>82</v>
      </c>
    </row>
    <row r="165" spans="1:65" s="2" customFormat="1" ht="24.2" customHeight="1">
      <c r="A165" s="31"/>
      <c r="B165" s="32"/>
      <c r="C165" s="212" t="s">
        <v>7</v>
      </c>
      <c r="D165" s="212" t="s">
        <v>256</v>
      </c>
      <c r="E165" s="213" t="s">
        <v>473</v>
      </c>
      <c r="F165" s="214" t="s">
        <v>474</v>
      </c>
      <c r="G165" s="215" t="s">
        <v>126</v>
      </c>
      <c r="H165" s="216">
        <v>10</v>
      </c>
      <c r="I165" s="217"/>
      <c r="J165" s="218">
        <f>ROUND(I165*H165,2)</f>
        <v>0</v>
      </c>
      <c r="K165" s="219"/>
      <c r="L165" s="220"/>
      <c r="M165" s="221" t="s">
        <v>1</v>
      </c>
      <c r="N165" s="222" t="s">
        <v>37</v>
      </c>
      <c r="O165" s="68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161</v>
      </c>
      <c r="AT165" s="194" t="s">
        <v>256</v>
      </c>
      <c r="AU165" s="194" t="s">
        <v>82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80</v>
      </c>
      <c r="BK165" s="195">
        <f>ROUND(I165*H165,2)</f>
        <v>0</v>
      </c>
      <c r="BL165" s="14" t="s">
        <v>121</v>
      </c>
      <c r="BM165" s="194" t="s">
        <v>475</v>
      </c>
    </row>
    <row r="166" spans="1:65" s="2" customFormat="1" ht="19.5">
      <c r="A166" s="31"/>
      <c r="B166" s="32"/>
      <c r="C166" s="33"/>
      <c r="D166" s="196" t="s">
        <v>129</v>
      </c>
      <c r="E166" s="33"/>
      <c r="F166" s="197" t="s">
        <v>474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2" customFormat="1" ht="24.2" customHeight="1">
      <c r="A167" s="31"/>
      <c r="B167" s="32"/>
      <c r="C167" s="212" t="s">
        <v>271</v>
      </c>
      <c r="D167" s="212" t="s">
        <v>256</v>
      </c>
      <c r="E167" s="213" t="s">
        <v>476</v>
      </c>
      <c r="F167" s="214" t="s">
        <v>477</v>
      </c>
      <c r="G167" s="215" t="s">
        <v>126</v>
      </c>
      <c r="H167" s="216">
        <v>10</v>
      </c>
      <c r="I167" s="217"/>
      <c r="J167" s="218">
        <f>ROUND(I167*H167,2)</f>
        <v>0</v>
      </c>
      <c r="K167" s="219"/>
      <c r="L167" s="220"/>
      <c r="M167" s="221" t="s">
        <v>1</v>
      </c>
      <c r="N167" s="222" t="s">
        <v>37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161</v>
      </c>
      <c r="AT167" s="194" t="s">
        <v>256</v>
      </c>
      <c r="AU167" s="194" t="s">
        <v>82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80</v>
      </c>
      <c r="BK167" s="195">
        <f>ROUND(I167*H167,2)</f>
        <v>0</v>
      </c>
      <c r="BL167" s="14" t="s">
        <v>121</v>
      </c>
      <c r="BM167" s="194" t="s">
        <v>478</v>
      </c>
    </row>
    <row r="168" spans="1:65" s="2" customFormat="1" ht="19.5">
      <c r="A168" s="31"/>
      <c r="B168" s="32"/>
      <c r="C168" s="33"/>
      <c r="D168" s="196" t="s">
        <v>129</v>
      </c>
      <c r="E168" s="33"/>
      <c r="F168" s="197" t="s">
        <v>477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129</v>
      </c>
      <c r="AU168" s="14" t="s">
        <v>82</v>
      </c>
    </row>
    <row r="169" spans="1:65" s="2" customFormat="1" ht="24.2" customHeight="1">
      <c r="A169" s="31"/>
      <c r="B169" s="32"/>
      <c r="C169" s="212" t="s">
        <v>275</v>
      </c>
      <c r="D169" s="212" t="s">
        <v>256</v>
      </c>
      <c r="E169" s="213" t="s">
        <v>479</v>
      </c>
      <c r="F169" s="214" t="s">
        <v>480</v>
      </c>
      <c r="G169" s="215" t="s">
        <v>126</v>
      </c>
      <c r="H169" s="216">
        <v>10</v>
      </c>
      <c r="I169" s="217"/>
      <c r="J169" s="218">
        <f>ROUND(I169*H169,2)</f>
        <v>0</v>
      </c>
      <c r="K169" s="219"/>
      <c r="L169" s="220"/>
      <c r="M169" s="221" t="s">
        <v>1</v>
      </c>
      <c r="N169" s="222" t="s">
        <v>37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161</v>
      </c>
      <c r="AT169" s="194" t="s">
        <v>256</v>
      </c>
      <c r="AU169" s="194" t="s">
        <v>82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80</v>
      </c>
      <c r="BK169" s="195">
        <f>ROUND(I169*H169,2)</f>
        <v>0</v>
      </c>
      <c r="BL169" s="14" t="s">
        <v>121</v>
      </c>
      <c r="BM169" s="194" t="s">
        <v>481</v>
      </c>
    </row>
    <row r="170" spans="1:65" s="2" customFormat="1" ht="19.5">
      <c r="A170" s="31"/>
      <c r="B170" s="32"/>
      <c r="C170" s="33"/>
      <c r="D170" s="196" t="s">
        <v>129</v>
      </c>
      <c r="E170" s="33"/>
      <c r="F170" s="197" t="s">
        <v>480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129</v>
      </c>
      <c r="AU170" s="14" t="s">
        <v>82</v>
      </c>
    </row>
    <row r="171" spans="1:65" s="2" customFormat="1" ht="24.2" customHeight="1">
      <c r="A171" s="31"/>
      <c r="B171" s="32"/>
      <c r="C171" s="212" t="s">
        <v>279</v>
      </c>
      <c r="D171" s="212" t="s">
        <v>256</v>
      </c>
      <c r="E171" s="213" t="s">
        <v>482</v>
      </c>
      <c r="F171" s="214" t="s">
        <v>483</v>
      </c>
      <c r="G171" s="215" t="s">
        <v>126</v>
      </c>
      <c r="H171" s="216">
        <v>10</v>
      </c>
      <c r="I171" s="217"/>
      <c r="J171" s="218">
        <f>ROUND(I171*H171,2)</f>
        <v>0</v>
      </c>
      <c r="K171" s="219"/>
      <c r="L171" s="220"/>
      <c r="M171" s="221" t="s">
        <v>1</v>
      </c>
      <c r="N171" s="222" t="s">
        <v>37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161</v>
      </c>
      <c r="AT171" s="194" t="s">
        <v>256</v>
      </c>
      <c r="AU171" s="194" t="s">
        <v>82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80</v>
      </c>
      <c r="BK171" s="195">
        <f>ROUND(I171*H171,2)</f>
        <v>0</v>
      </c>
      <c r="BL171" s="14" t="s">
        <v>121</v>
      </c>
      <c r="BM171" s="194" t="s">
        <v>484</v>
      </c>
    </row>
    <row r="172" spans="1:65" s="2" customFormat="1" ht="19.5">
      <c r="A172" s="31"/>
      <c r="B172" s="32"/>
      <c r="C172" s="33"/>
      <c r="D172" s="196" t="s">
        <v>129</v>
      </c>
      <c r="E172" s="33"/>
      <c r="F172" s="197" t="s">
        <v>483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24.2" customHeight="1">
      <c r="A173" s="31"/>
      <c r="B173" s="32"/>
      <c r="C173" s="212" t="s">
        <v>283</v>
      </c>
      <c r="D173" s="212" t="s">
        <v>256</v>
      </c>
      <c r="E173" s="213" t="s">
        <v>485</v>
      </c>
      <c r="F173" s="214" t="s">
        <v>486</v>
      </c>
      <c r="G173" s="215" t="s">
        <v>126</v>
      </c>
      <c r="H173" s="216">
        <v>10</v>
      </c>
      <c r="I173" s="217"/>
      <c r="J173" s="218">
        <f>ROUND(I173*H173,2)</f>
        <v>0</v>
      </c>
      <c r="K173" s="219"/>
      <c r="L173" s="220"/>
      <c r="M173" s="221" t="s">
        <v>1</v>
      </c>
      <c r="N173" s="222" t="s">
        <v>37</v>
      </c>
      <c r="O173" s="68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161</v>
      </c>
      <c r="AT173" s="194" t="s">
        <v>256</v>
      </c>
      <c r="AU173" s="194" t="s">
        <v>82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80</v>
      </c>
      <c r="BK173" s="195">
        <f>ROUND(I173*H173,2)</f>
        <v>0</v>
      </c>
      <c r="BL173" s="14" t="s">
        <v>121</v>
      </c>
      <c r="BM173" s="194" t="s">
        <v>487</v>
      </c>
    </row>
    <row r="174" spans="1:65" s="2" customFormat="1" ht="19.5">
      <c r="A174" s="31"/>
      <c r="B174" s="32"/>
      <c r="C174" s="33"/>
      <c r="D174" s="196" t="s">
        <v>129</v>
      </c>
      <c r="E174" s="33"/>
      <c r="F174" s="197" t="s">
        <v>486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24.2" customHeight="1">
      <c r="A175" s="31"/>
      <c r="B175" s="32"/>
      <c r="C175" s="212" t="s">
        <v>287</v>
      </c>
      <c r="D175" s="212" t="s">
        <v>256</v>
      </c>
      <c r="E175" s="213" t="s">
        <v>488</v>
      </c>
      <c r="F175" s="214" t="s">
        <v>489</v>
      </c>
      <c r="G175" s="215" t="s">
        <v>126</v>
      </c>
      <c r="H175" s="216">
        <v>10</v>
      </c>
      <c r="I175" s="217"/>
      <c r="J175" s="218">
        <f>ROUND(I175*H175,2)</f>
        <v>0</v>
      </c>
      <c r="K175" s="219"/>
      <c r="L175" s="220"/>
      <c r="M175" s="221" t="s">
        <v>1</v>
      </c>
      <c r="N175" s="222" t="s">
        <v>37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161</v>
      </c>
      <c r="AT175" s="194" t="s">
        <v>256</v>
      </c>
      <c r="AU175" s="194" t="s">
        <v>82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80</v>
      </c>
      <c r="BK175" s="195">
        <f>ROUND(I175*H175,2)</f>
        <v>0</v>
      </c>
      <c r="BL175" s="14" t="s">
        <v>121</v>
      </c>
      <c r="BM175" s="194" t="s">
        <v>490</v>
      </c>
    </row>
    <row r="176" spans="1:65" s="2" customFormat="1" ht="19.5">
      <c r="A176" s="31"/>
      <c r="B176" s="32"/>
      <c r="C176" s="33"/>
      <c r="D176" s="196" t="s">
        <v>129</v>
      </c>
      <c r="E176" s="33"/>
      <c r="F176" s="197" t="s">
        <v>489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2" customFormat="1" ht="24.2" customHeight="1">
      <c r="A177" s="31"/>
      <c r="B177" s="32"/>
      <c r="C177" s="212" t="s">
        <v>291</v>
      </c>
      <c r="D177" s="212" t="s">
        <v>256</v>
      </c>
      <c r="E177" s="213" t="s">
        <v>491</v>
      </c>
      <c r="F177" s="214" t="s">
        <v>492</v>
      </c>
      <c r="G177" s="215" t="s">
        <v>126</v>
      </c>
      <c r="H177" s="216">
        <v>6</v>
      </c>
      <c r="I177" s="217"/>
      <c r="J177" s="218">
        <f>ROUND(I177*H177,2)</f>
        <v>0</v>
      </c>
      <c r="K177" s="219"/>
      <c r="L177" s="220"/>
      <c r="M177" s="221" t="s">
        <v>1</v>
      </c>
      <c r="N177" s="222" t="s">
        <v>37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161</v>
      </c>
      <c r="AT177" s="194" t="s">
        <v>256</v>
      </c>
      <c r="AU177" s="194" t="s">
        <v>82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80</v>
      </c>
      <c r="BK177" s="195">
        <f>ROUND(I177*H177,2)</f>
        <v>0</v>
      </c>
      <c r="BL177" s="14" t="s">
        <v>121</v>
      </c>
      <c r="BM177" s="194" t="s">
        <v>493</v>
      </c>
    </row>
    <row r="178" spans="1:65" s="2" customFormat="1" ht="19.5">
      <c r="A178" s="31"/>
      <c r="B178" s="32"/>
      <c r="C178" s="33"/>
      <c r="D178" s="196" t="s">
        <v>129</v>
      </c>
      <c r="E178" s="33"/>
      <c r="F178" s="197" t="s">
        <v>492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129</v>
      </c>
      <c r="AU178" s="14" t="s">
        <v>82</v>
      </c>
    </row>
    <row r="179" spans="1:65" s="2" customFormat="1" ht="24.2" customHeight="1">
      <c r="A179" s="31"/>
      <c r="B179" s="32"/>
      <c r="C179" s="212" t="s">
        <v>295</v>
      </c>
      <c r="D179" s="212" t="s">
        <v>256</v>
      </c>
      <c r="E179" s="213" t="s">
        <v>494</v>
      </c>
      <c r="F179" s="214" t="s">
        <v>495</v>
      </c>
      <c r="G179" s="215" t="s">
        <v>126</v>
      </c>
      <c r="H179" s="216">
        <v>6</v>
      </c>
      <c r="I179" s="217"/>
      <c r="J179" s="218">
        <f>ROUND(I179*H179,2)</f>
        <v>0</v>
      </c>
      <c r="K179" s="219"/>
      <c r="L179" s="220"/>
      <c r="M179" s="221" t="s">
        <v>1</v>
      </c>
      <c r="N179" s="222" t="s">
        <v>37</v>
      </c>
      <c r="O179" s="68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161</v>
      </c>
      <c r="AT179" s="194" t="s">
        <v>256</v>
      </c>
      <c r="AU179" s="194" t="s">
        <v>82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80</v>
      </c>
      <c r="BK179" s="195">
        <f>ROUND(I179*H179,2)</f>
        <v>0</v>
      </c>
      <c r="BL179" s="14" t="s">
        <v>121</v>
      </c>
      <c r="BM179" s="194" t="s">
        <v>496</v>
      </c>
    </row>
    <row r="180" spans="1:65" s="2" customFormat="1" ht="19.5">
      <c r="A180" s="31"/>
      <c r="B180" s="32"/>
      <c r="C180" s="33"/>
      <c r="D180" s="196" t="s">
        <v>129</v>
      </c>
      <c r="E180" s="33"/>
      <c r="F180" s="197" t="s">
        <v>495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129</v>
      </c>
      <c r="AU180" s="14" t="s">
        <v>82</v>
      </c>
    </row>
    <row r="181" spans="1:65" s="2" customFormat="1" ht="24.2" customHeight="1">
      <c r="A181" s="31"/>
      <c r="B181" s="32"/>
      <c r="C181" s="212" t="s">
        <v>299</v>
      </c>
      <c r="D181" s="212" t="s">
        <v>256</v>
      </c>
      <c r="E181" s="213" t="s">
        <v>497</v>
      </c>
      <c r="F181" s="214" t="s">
        <v>498</v>
      </c>
      <c r="G181" s="215" t="s">
        <v>126</v>
      </c>
      <c r="H181" s="216">
        <v>6</v>
      </c>
      <c r="I181" s="217"/>
      <c r="J181" s="218">
        <f>ROUND(I181*H181,2)</f>
        <v>0</v>
      </c>
      <c r="K181" s="219"/>
      <c r="L181" s="220"/>
      <c r="M181" s="221" t="s">
        <v>1</v>
      </c>
      <c r="N181" s="222" t="s">
        <v>37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161</v>
      </c>
      <c r="AT181" s="194" t="s">
        <v>256</v>
      </c>
      <c r="AU181" s="194" t="s">
        <v>82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80</v>
      </c>
      <c r="BK181" s="195">
        <f>ROUND(I181*H181,2)</f>
        <v>0</v>
      </c>
      <c r="BL181" s="14" t="s">
        <v>121</v>
      </c>
      <c r="BM181" s="194" t="s">
        <v>499</v>
      </c>
    </row>
    <row r="182" spans="1:65" s="2" customFormat="1" ht="19.5">
      <c r="A182" s="31"/>
      <c r="B182" s="32"/>
      <c r="C182" s="33"/>
      <c r="D182" s="196" t="s">
        <v>129</v>
      </c>
      <c r="E182" s="33"/>
      <c r="F182" s="197" t="s">
        <v>498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129</v>
      </c>
      <c r="AU182" s="14" t="s">
        <v>82</v>
      </c>
    </row>
    <row r="183" spans="1:65" s="2" customFormat="1" ht="24.2" customHeight="1">
      <c r="A183" s="31"/>
      <c r="B183" s="32"/>
      <c r="C183" s="212" t="s">
        <v>303</v>
      </c>
      <c r="D183" s="212" t="s">
        <v>256</v>
      </c>
      <c r="E183" s="213" t="s">
        <v>500</v>
      </c>
      <c r="F183" s="214" t="s">
        <v>501</v>
      </c>
      <c r="G183" s="215" t="s">
        <v>126</v>
      </c>
      <c r="H183" s="216">
        <v>6</v>
      </c>
      <c r="I183" s="217"/>
      <c r="J183" s="218">
        <f>ROUND(I183*H183,2)</f>
        <v>0</v>
      </c>
      <c r="K183" s="219"/>
      <c r="L183" s="220"/>
      <c r="M183" s="221" t="s">
        <v>1</v>
      </c>
      <c r="N183" s="222" t="s">
        <v>37</v>
      </c>
      <c r="O183" s="68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161</v>
      </c>
      <c r="AT183" s="194" t="s">
        <v>256</v>
      </c>
      <c r="AU183" s="194" t="s">
        <v>82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80</v>
      </c>
      <c r="BK183" s="195">
        <f>ROUND(I183*H183,2)</f>
        <v>0</v>
      </c>
      <c r="BL183" s="14" t="s">
        <v>121</v>
      </c>
      <c r="BM183" s="194" t="s">
        <v>502</v>
      </c>
    </row>
    <row r="184" spans="1:65" s="2" customFormat="1" ht="19.5">
      <c r="A184" s="31"/>
      <c r="B184" s="32"/>
      <c r="C184" s="33"/>
      <c r="D184" s="196" t="s">
        <v>129</v>
      </c>
      <c r="E184" s="33"/>
      <c r="F184" s="197" t="s">
        <v>501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129</v>
      </c>
      <c r="AU184" s="14" t="s">
        <v>82</v>
      </c>
    </row>
    <row r="185" spans="1:65" s="2" customFormat="1" ht="24.2" customHeight="1">
      <c r="A185" s="31"/>
      <c r="B185" s="32"/>
      <c r="C185" s="212" t="s">
        <v>307</v>
      </c>
      <c r="D185" s="212" t="s">
        <v>256</v>
      </c>
      <c r="E185" s="213" t="s">
        <v>503</v>
      </c>
      <c r="F185" s="214" t="s">
        <v>504</v>
      </c>
      <c r="G185" s="215" t="s">
        <v>126</v>
      </c>
      <c r="H185" s="216">
        <v>6</v>
      </c>
      <c r="I185" s="217"/>
      <c r="J185" s="218">
        <f>ROUND(I185*H185,2)</f>
        <v>0</v>
      </c>
      <c r="K185" s="219"/>
      <c r="L185" s="220"/>
      <c r="M185" s="221" t="s">
        <v>1</v>
      </c>
      <c r="N185" s="222" t="s">
        <v>37</v>
      </c>
      <c r="O185" s="68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161</v>
      </c>
      <c r="AT185" s="194" t="s">
        <v>256</v>
      </c>
      <c r="AU185" s="194" t="s">
        <v>82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80</v>
      </c>
      <c r="BK185" s="195">
        <f>ROUND(I185*H185,2)</f>
        <v>0</v>
      </c>
      <c r="BL185" s="14" t="s">
        <v>121</v>
      </c>
      <c r="BM185" s="194" t="s">
        <v>505</v>
      </c>
    </row>
    <row r="186" spans="1:65" s="2" customFormat="1" ht="19.5">
      <c r="A186" s="31"/>
      <c r="B186" s="32"/>
      <c r="C186" s="33"/>
      <c r="D186" s="196" t="s">
        <v>129</v>
      </c>
      <c r="E186" s="33"/>
      <c r="F186" s="197" t="s">
        <v>504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129</v>
      </c>
      <c r="AU186" s="14" t="s">
        <v>82</v>
      </c>
    </row>
    <row r="187" spans="1:65" s="2" customFormat="1" ht="24.2" customHeight="1">
      <c r="A187" s="31"/>
      <c r="B187" s="32"/>
      <c r="C187" s="212" t="s">
        <v>312</v>
      </c>
      <c r="D187" s="212" t="s">
        <v>256</v>
      </c>
      <c r="E187" s="213" t="s">
        <v>506</v>
      </c>
      <c r="F187" s="214" t="s">
        <v>507</v>
      </c>
      <c r="G187" s="215" t="s">
        <v>126</v>
      </c>
      <c r="H187" s="216">
        <v>6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37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161</v>
      </c>
      <c r="AT187" s="194" t="s">
        <v>256</v>
      </c>
      <c r="AU187" s="194" t="s">
        <v>82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80</v>
      </c>
      <c r="BK187" s="195">
        <f>ROUND(I187*H187,2)</f>
        <v>0</v>
      </c>
      <c r="BL187" s="14" t="s">
        <v>121</v>
      </c>
      <c r="BM187" s="194" t="s">
        <v>508</v>
      </c>
    </row>
    <row r="188" spans="1:65" s="2" customFormat="1" ht="19.5">
      <c r="A188" s="31"/>
      <c r="B188" s="32"/>
      <c r="C188" s="33"/>
      <c r="D188" s="196" t="s">
        <v>129</v>
      </c>
      <c r="E188" s="33"/>
      <c r="F188" s="197" t="s">
        <v>507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82</v>
      </c>
    </row>
    <row r="189" spans="1:65" s="2" customFormat="1" ht="24.2" customHeight="1">
      <c r="A189" s="31"/>
      <c r="B189" s="32"/>
      <c r="C189" s="212" t="s">
        <v>316</v>
      </c>
      <c r="D189" s="212" t="s">
        <v>256</v>
      </c>
      <c r="E189" s="213" t="s">
        <v>509</v>
      </c>
      <c r="F189" s="214" t="s">
        <v>510</v>
      </c>
      <c r="G189" s="215" t="s">
        <v>126</v>
      </c>
      <c r="H189" s="216">
        <v>6</v>
      </c>
      <c r="I189" s="217"/>
      <c r="J189" s="218">
        <f>ROUND(I189*H189,2)</f>
        <v>0</v>
      </c>
      <c r="K189" s="219"/>
      <c r="L189" s="220"/>
      <c r="M189" s="221" t="s">
        <v>1</v>
      </c>
      <c r="N189" s="222" t="s">
        <v>37</v>
      </c>
      <c r="O189" s="68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161</v>
      </c>
      <c r="AT189" s="194" t="s">
        <v>256</v>
      </c>
      <c r="AU189" s="194" t="s">
        <v>82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80</v>
      </c>
      <c r="BK189" s="195">
        <f>ROUND(I189*H189,2)</f>
        <v>0</v>
      </c>
      <c r="BL189" s="14" t="s">
        <v>121</v>
      </c>
      <c r="BM189" s="194" t="s">
        <v>511</v>
      </c>
    </row>
    <row r="190" spans="1:65" s="2" customFormat="1" ht="19.5">
      <c r="A190" s="31"/>
      <c r="B190" s="32"/>
      <c r="C190" s="33"/>
      <c r="D190" s="196" t="s">
        <v>129</v>
      </c>
      <c r="E190" s="33"/>
      <c r="F190" s="197" t="s">
        <v>510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129</v>
      </c>
      <c r="AU190" s="14" t="s">
        <v>82</v>
      </c>
    </row>
    <row r="191" spans="1:65" s="2" customFormat="1" ht="24.2" customHeight="1">
      <c r="A191" s="31"/>
      <c r="B191" s="32"/>
      <c r="C191" s="212" t="s">
        <v>320</v>
      </c>
      <c r="D191" s="212" t="s">
        <v>256</v>
      </c>
      <c r="E191" s="213" t="s">
        <v>512</v>
      </c>
      <c r="F191" s="214" t="s">
        <v>513</v>
      </c>
      <c r="G191" s="215" t="s">
        <v>126</v>
      </c>
      <c r="H191" s="216">
        <v>6</v>
      </c>
      <c r="I191" s="217"/>
      <c r="J191" s="218">
        <f>ROUND(I191*H191,2)</f>
        <v>0</v>
      </c>
      <c r="K191" s="219"/>
      <c r="L191" s="220"/>
      <c r="M191" s="221" t="s">
        <v>1</v>
      </c>
      <c r="N191" s="222" t="s">
        <v>37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161</v>
      </c>
      <c r="AT191" s="194" t="s">
        <v>256</v>
      </c>
      <c r="AU191" s="194" t="s">
        <v>82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80</v>
      </c>
      <c r="BK191" s="195">
        <f>ROUND(I191*H191,2)</f>
        <v>0</v>
      </c>
      <c r="BL191" s="14" t="s">
        <v>121</v>
      </c>
      <c r="BM191" s="194" t="s">
        <v>514</v>
      </c>
    </row>
    <row r="192" spans="1:65" s="2" customFormat="1" ht="19.5">
      <c r="A192" s="31"/>
      <c r="B192" s="32"/>
      <c r="C192" s="33"/>
      <c r="D192" s="196" t="s">
        <v>129</v>
      </c>
      <c r="E192" s="33"/>
      <c r="F192" s="197" t="s">
        <v>513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129</v>
      </c>
      <c r="AU192" s="14" t="s">
        <v>82</v>
      </c>
    </row>
    <row r="193" spans="1:65" s="2" customFormat="1" ht="16.5" customHeight="1">
      <c r="A193" s="31"/>
      <c r="B193" s="32"/>
      <c r="C193" s="212" t="s">
        <v>324</v>
      </c>
      <c r="D193" s="212" t="s">
        <v>256</v>
      </c>
      <c r="E193" s="213" t="s">
        <v>515</v>
      </c>
      <c r="F193" s="214" t="s">
        <v>516</v>
      </c>
      <c r="G193" s="215" t="s">
        <v>138</v>
      </c>
      <c r="H193" s="216">
        <v>50</v>
      </c>
      <c r="I193" s="217"/>
      <c r="J193" s="218">
        <f>ROUND(I193*H193,2)</f>
        <v>0</v>
      </c>
      <c r="K193" s="219"/>
      <c r="L193" s="220"/>
      <c r="M193" s="221" t="s">
        <v>1</v>
      </c>
      <c r="N193" s="222" t="s">
        <v>37</v>
      </c>
      <c r="O193" s="68"/>
      <c r="P193" s="192">
        <f>O193*H193</f>
        <v>0</v>
      </c>
      <c r="Q193" s="192">
        <v>1</v>
      </c>
      <c r="R193" s="192">
        <f>Q193*H193</f>
        <v>50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161</v>
      </c>
      <c r="AT193" s="194" t="s">
        <v>256</v>
      </c>
      <c r="AU193" s="194" t="s">
        <v>82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80</v>
      </c>
      <c r="BK193" s="195">
        <f>ROUND(I193*H193,2)</f>
        <v>0</v>
      </c>
      <c r="BL193" s="14" t="s">
        <v>121</v>
      </c>
      <c r="BM193" s="194" t="s">
        <v>517</v>
      </c>
    </row>
    <row r="194" spans="1:65" s="2" customFormat="1" ht="11.25">
      <c r="A194" s="31"/>
      <c r="B194" s="32"/>
      <c r="C194" s="33"/>
      <c r="D194" s="196" t="s">
        <v>129</v>
      </c>
      <c r="E194" s="33"/>
      <c r="F194" s="197" t="s">
        <v>516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129</v>
      </c>
      <c r="AU194" s="14" t="s">
        <v>82</v>
      </c>
    </row>
    <row r="195" spans="1:65" s="2" customFormat="1" ht="21.75" customHeight="1">
      <c r="A195" s="31"/>
      <c r="B195" s="32"/>
      <c r="C195" s="212" t="s">
        <v>328</v>
      </c>
      <c r="D195" s="212" t="s">
        <v>256</v>
      </c>
      <c r="E195" s="213" t="s">
        <v>518</v>
      </c>
      <c r="F195" s="214" t="s">
        <v>519</v>
      </c>
      <c r="G195" s="215" t="s">
        <v>195</v>
      </c>
      <c r="H195" s="216">
        <v>50</v>
      </c>
      <c r="I195" s="217"/>
      <c r="J195" s="218">
        <f>ROUND(I195*H195,2)</f>
        <v>0</v>
      </c>
      <c r="K195" s="219"/>
      <c r="L195" s="220"/>
      <c r="M195" s="221" t="s">
        <v>1</v>
      </c>
      <c r="N195" s="222" t="s">
        <v>37</v>
      </c>
      <c r="O195" s="68"/>
      <c r="P195" s="192">
        <f>O195*H195</f>
        <v>0</v>
      </c>
      <c r="Q195" s="192">
        <v>2.4289999999999998</v>
      </c>
      <c r="R195" s="192">
        <f>Q195*H195</f>
        <v>121.44999999999999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161</v>
      </c>
      <c r="AT195" s="194" t="s">
        <v>256</v>
      </c>
      <c r="AU195" s="194" t="s">
        <v>82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80</v>
      </c>
      <c r="BK195" s="195">
        <f>ROUND(I195*H195,2)</f>
        <v>0</v>
      </c>
      <c r="BL195" s="14" t="s">
        <v>121</v>
      </c>
      <c r="BM195" s="194" t="s">
        <v>520</v>
      </c>
    </row>
    <row r="196" spans="1:65" s="2" customFormat="1" ht="11.25">
      <c r="A196" s="31"/>
      <c r="B196" s="32"/>
      <c r="C196" s="33"/>
      <c r="D196" s="196" t="s">
        <v>129</v>
      </c>
      <c r="E196" s="33"/>
      <c r="F196" s="197" t="s">
        <v>519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129</v>
      </c>
      <c r="AU196" s="14" t="s">
        <v>82</v>
      </c>
    </row>
    <row r="197" spans="1:65" s="2" customFormat="1" ht="24.2" customHeight="1">
      <c r="A197" s="31"/>
      <c r="B197" s="32"/>
      <c r="C197" s="182" t="s">
        <v>332</v>
      </c>
      <c r="D197" s="182" t="s">
        <v>123</v>
      </c>
      <c r="E197" s="183" t="s">
        <v>521</v>
      </c>
      <c r="F197" s="184" t="s">
        <v>522</v>
      </c>
      <c r="G197" s="185" t="s">
        <v>195</v>
      </c>
      <c r="H197" s="186">
        <v>560</v>
      </c>
      <c r="I197" s="187"/>
      <c r="J197" s="188">
        <f>ROUND(I197*H197,2)</f>
        <v>0</v>
      </c>
      <c r="K197" s="189"/>
      <c r="L197" s="36"/>
      <c r="M197" s="190" t="s">
        <v>1</v>
      </c>
      <c r="N197" s="191" t="s">
        <v>37</v>
      </c>
      <c r="O197" s="68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121</v>
      </c>
      <c r="AT197" s="194" t="s">
        <v>123</v>
      </c>
      <c r="AU197" s="194" t="s">
        <v>82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80</v>
      </c>
      <c r="BK197" s="195">
        <f>ROUND(I197*H197,2)</f>
        <v>0</v>
      </c>
      <c r="BL197" s="14" t="s">
        <v>121</v>
      </c>
      <c r="BM197" s="194" t="s">
        <v>523</v>
      </c>
    </row>
    <row r="198" spans="1:65" s="2" customFormat="1" ht="48.75">
      <c r="A198" s="31"/>
      <c r="B198" s="32"/>
      <c r="C198" s="33"/>
      <c r="D198" s="196" t="s">
        <v>129</v>
      </c>
      <c r="E198" s="33"/>
      <c r="F198" s="197" t="s">
        <v>524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129</v>
      </c>
      <c r="AU198" s="14" t="s">
        <v>82</v>
      </c>
    </row>
    <row r="199" spans="1:65" s="2" customFormat="1" ht="24.2" customHeight="1">
      <c r="A199" s="31"/>
      <c r="B199" s="32"/>
      <c r="C199" s="182" t="s">
        <v>336</v>
      </c>
      <c r="D199" s="182" t="s">
        <v>123</v>
      </c>
      <c r="E199" s="183" t="s">
        <v>525</v>
      </c>
      <c r="F199" s="184" t="s">
        <v>526</v>
      </c>
      <c r="G199" s="185" t="s">
        <v>249</v>
      </c>
      <c r="H199" s="186">
        <v>12</v>
      </c>
      <c r="I199" s="187"/>
      <c r="J199" s="188">
        <f>ROUND(I199*H199,2)</f>
        <v>0</v>
      </c>
      <c r="K199" s="189"/>
      <c r="L199" s="36"/>
      <c r="M199" s="190" t="s">
        <v>1</v>
      </c>
      <c r="N199" s="191" t="s">
        <v>37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121</v>
      </c>
      <c r="AT199" s="194" t="s">
        <v>123</v>
      </c>
      <c r="AU199" s="194" t="s">
        <v>82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80</v>
      </c>
      <c r="BK199" s="195">
        <f>ROUND(I199*H199,2)</f>
        <v>0</v>
      </c>
      <c r="BL199" s="14" t="s">
        <v>121</v>
      </c>
      <c r="BM199" s="194" t="s">
        <v>527</v>
      </c>
    </row>
    <row r="200" spans="1:65" s="2" customFormat="1" ht="48.75">
      <c r="A200" s="31"/>
      <c r="B200" s="32"/>
      <c r="C200" s="33"/>
      <c r="D200" s="196" t="s">
        <v>129</v>
      </c>
      <c r="E200" s="33"/>
      <c r="F200" s="197" t="s">
        <v>528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129</v>
      </c>
      <c r="AU200" s="14" t="s">
        <v>82</v>
      </c>
    </row>
    <row r="201" spans="1:65" s="2" customFormat="1" ht="24.2" customHeight="1">
      <c r="A201" s="31"/>
      <c r="B201" s="32"/>
      <c r="C201" s="182" t="s">
        <v>340</v>
      </c>
      <c r="D201" s="182" t="s">
        <v>123</v>
      </c>
      <c r="E201" s="183" t="s">
        <v>529</v>
      </c>
      <c r="F201" s="184" t="s">
        <v>530</v>
      </c>
      <c r="G201" s="185" t="s">
        <v>249</v>
      </c>
      <c r="H201" s="186">
        <v>12</v>
      </c>
      <c r="I201" s="187"/>
      <c r="J201" s="188">
        <f>ROUND(I201*H201,2)</f>
        <v>0</v>
      </c>
      <c r="K201" s="189"/>
      <c r="L201" s="36"/>
      <c r="M201" s="190" t="s">
        <v>1</v>
      </c>
      <c r="N201" s="191" t="s">
        <v>37</v>
      </c>
      <c r="O201" s="68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121</v>
      </c>
      <c r="AT201" s="194" t="s">
        <v>123</v>
      </c>
      <c r="AU201" s="194" t="s">
        <v>82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80</v>
      </c>
      <c r="BK201" s="195">
        <f>ROUND(I201*H201,2)</f>
        <v>0</v>
      </c>
      <c r="BL201" s="14" t="s">
        <v>121</v>
      </c>
      <c r="BM201" s="194" t="s">
        <v>531</v>
      </c>
    </row>
    <row r="202" spans="1:65" s="2" customFormat="1" ht="48.75">
      <c r="A202" s="31"/>
      <c r="B202" s="32"/>
      <c r="C202" s="33"/>
      <c r="D202" s="196" t="s">
        <v>129</v>
      </c>
      <c r="E202" s="33"/>
      <c r="F202" s="197" t="s">
        <v>532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129</v>
      </c>
      <c r="AU202" s="14" t="s">
        <v>82</v>
      </c>
    </row>
    <row r="203" spans="1:65" s="2" customFormat="1" ht="33" customHeight="1">
      <c r="A203" s="31"/>
      <c r="B203" s="32"/>
      <c r="C203" s="182" t="s">
        <v>344</v>
      </c>
      <c r="D203" s="182" t="s">
        <v>123</v>
      </c>
      <c r="E203" s="183" t="s">
        <v>533</v>
      </c>
      <c r="F203" s="184" t="s">
        <v>534</v>
      </c>
      <c r="G203" s="185" t="s">
        <v>249</v>
      </c>
      <c r="H203" s="186">
        <v>12</v>
      </c>
      <c r="I203" s="187"/>
      <c r="J203" s="188">
        <f>ROUND(I203*H203,2)</f>
        <v>0</v>
      </c>
      <c r="K203" s="189"/>
      <c r="L203" s="36"/>
      <c r="M203" s="190" t="s">
        <v>1</v>
      </c>
      <c r="N203" s="191" t="s">
        <v>37</v>
      </c>
      <c r="O203" s="68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121</v>
      </c>
      <c r="AT203" s="194" t="s">
        <v>123</v>
      </c>
      <c r="AU203" s="194" t="s">
        <v>82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80</v>
      </c>
      <c r="BK203" s="195">
        <f>ROUND(I203*H203,2)</f>
        <v>0</v>
      </c>
      <c r="BL203" s="14" t="s">
        <v>121</v>
      </c>
      <c r="BM203" s="194" t="s">
        <v>535</v>
      </c>
    </row>
    <row r="204" spans="1:65" s="2" customFormat="1" ht="48.75">
      <c r="A204" s="31"/>
      <c r="B204" s="32"/>
      <c r="C204" s="33"/>
      <c r="D204" s="196" t="s">
        <v>129</v>
      </c>
      <c r="E204" s="33"/>
      <c r="F204" s="197" t="s">
        <v>536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129</v>
      </c>
      <c r="AU204" s="14" t="s">
        <v>82</v>
      </c>
    </row>
    <row r="205" spans="1:65" s="2" customFormat="1" ht="24.2" customHeight="1">
      <c r="A205" s="31"/>
      <c r="B205" s="32"/>
      <c r="C205" s="182" t="s">
        <v>348</v>
      </c>
      <c r="D205" s="182" t="s">
        <v>123</v>
      </c>
      <c r="E205" s="183" t="s">
        <v>537</v>
      </c>
      <c r="F205" s="184" t="s">
        <v>538</v>
      </c>
      <c r="G205" s="185" t="s">
        <v>249</v>
      </c>
      <c r="H205" s="186">
        <v>6</v>
      </c>
      <c r="I205" s="187"/>
      <c r="J205" s="188">
        <f>ROUND(I205*H205,2)</f>
        <v>0</v>
      </c>
      <c r="K205" s="189"/>
      <c r="L205" s="36"/>
      <c r="M205" s="190" t="s">
        <v>1</v>
      </c>
      <c r="N205" s="191" t="s">
        <v>37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121</v>
      </c>
      <c r="AT205" s="194" t="s">
        <v>123</v>
      </c>
      <c r="AU205" s="194" t="s">
        <v>82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80</v>
      </c>
      <c r="BK205" s="195">
        <f>ROUND(I205*H205,2)</f>
        <v>0</v>
      </c>
      <c r="BL205" s="14" t="s">
        <v>121</v>
      </c>
      <c r="BM205" s="194" t="s">
        <v>539</v>
      </c>
    </row>
    <row r="206" spans="1:65" s="2" customFormat="1" ht="48.75">
      <c r="A206" s="31"/>
      <c r="B206" s="32"/>
      <c r="C206" s="33"/>
      <c r="D206" s="196" t="s">
        <v>129</v>
      </c>
      <c r="E206" s="33"/>
      <c r="F206" s="197" t="s">
        <v>540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129</v>
      </c>
      <c r="AU206" s="14" t="s">
        <v>82</v>
      </c>
    </row>
    <row r="207" spans="1:65" s="2" customFormat="1" ht="24.2" customHeight="1">
      <c r="A207" s="31"/>
      <c r="B207" s="32"/>
      <c r="C207" s="182" t="s">
        <v>352</v>
      </c>
      <c r="D207" s="182" t="s">
        <v>123</v>
      </c>
      <c r="E207" s="183" t="s">
        <v>541</v>
      </c>
      <c r="F207" s="184" t="s">
        <v>542</v>
      </c>
      <c r="G207" s="185" t="s">
        <v>249</v>
      </c>
      <c r="H207" s="186">
        <v>30</v>
      </c>
      <c r="I207" s="187"/>
      <c r="J207" s="188">
        <f>ROUND(I207*H207,2)</f>
        <v>0</v>
      </c>
      <c r="K207" s="189"/>
      <c r="L207" s="36"/>
      <c r="M207" s="190" t="s">
        <v>1</v>
      </c>
      <c r="N207" s="191" t="s">
        <v>37</v>
      </c>
      <c r="O207" s="68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121</v>
      </c>
      <c r="AT207" s="194" t="s">
        <v>123</v>
      </c>
      <c r="AU207" s="194" t="s">
        <v>82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80</v>
      </c>
      <c r="BK207" s="195">
        <f>ROUND(I207*H207,2)</f>
        <v>0</v>
      </c>
      <c r="BL207" s="14" t="s">
        <v>121</v>
      </c>
      <c r="BM207" s="194" t="s">
        <v>543</v>
      </c>
    </row>
    <row r="208" spans="1:65" s="2" customFormat="1" ht="48.75">
      <c r="A208" s="31"/>
      <c r="B208" s="32"/>
      <c r="C208" s="33"/>
      <c r="D208" s="196" t="s">
        <v>129</v>
      </c>
      <c r="E208" s="33"/>
      <c r="F208" s="197" t="s">
        <v>544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129</v>
      </c>
      <c r="AU208" s="14" t="s">
        <v>82</v>
      </c>
    </row>
    <row r="209" spans="1:65" s="2" customFormat="1" ht="24.2" customHeight="1">
      <c r="A209" s="31"/>
      <c r="B209" s="32"/>
      <c r="C209" s="182" t="s">
        <v>356</v>
      </c>
      <c r="D209" s="182" t="s">
        <v>123</v>
      </c>
      <c r="E209" s="183" t="s">
        <v>545</v>
      </c>
      <c r="F209" s="184" t="s">
        <v>546</v>
      </c>
      <c r="G209" s="185" t="s">
        <v>249</v>
      </c>
      <c r="H209" s="186">
        <v>30</v>
      </c>
      <c r="I209" s="187"/>
      <c r="J209" s="188">
        <f>ROUND(I209*H209,2)</f>
        <v>0</v>
      </c>
      <c r="K209" s="189"/>
      <c r="L209" s="36"/>
      <c r="M209" s="190" t="s">
        <v>1</v>
      </c>
      <c r="N209" s="191" t="s">
        <v>37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121</v>
      </c>
      <c r="AT209" s="194" t="s">
        <v>123</v>
      </c>
      <c r="AU209" s="194" t="s">
        <v>82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80</v>
      </c>
      <c r="BK209" s="195">
        <f>ROUND(I209*H209,2)</f>
        <v>0</v>
      </c>
      <c r="BL209" s="14" t="s">
        <v>121</v>
      </c>
      <c r="BM209" s="194" t="s">
        <v>547</v>
      </c>
    </row>
    <row r="210" spans="1:65" s="2" customFormat="1" ht="48.75">
      <c r="A210" s="31"/>
      <c r="B210" s="32"/>
      <c r="C210" s="33"/>
      <c r="D210" s="196" t="s">
        <v>129</v>
      </c>
      <c r="E210" s="33"/>
      <c r="F210" s="197" t="s">
        <v>548</v>
      </c>
      <c r="G210" s="33"/>
      <c r="H210" s="33"/>
      <c r="I210" s="198"/>
      <c r="J210" s="33"/>
      <c r="K210" s="33"/>
      <c r="L210" s="36"/>
      <c r="M210" s="201"/>
      <c r="N210" s="202"/>
      <c r="O210" s="203"/>
      <c r="P210" s="203"/>
      <c r="Q210" s="203"/>
      <c r="R210" s="203"/>
      <c r="S210" s="203"/>
      <c r="T210" s="204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129</v>
      </c>
      <c r="AU210" s="14" t="s">
        <v>82</v>
      </c>
    </row>
    <row r="211" spans="1:65" s="2" customFormat="1" ht="6.95" customHeight="1">
      <c r="A211" s="3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36"/>
      <c r="M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</row>
  </sheetData>
  <sheetProtection algorithmName="SHA-512" hashValue="zNOYchh5E8xfPdiQiSyZ12DDZd1JvRAU9Kx1CkplmOKiRCVJ0CQQ0BxhqaADB2en8pTvbuGMLo522RQcjwaCWg==" saltValue="4mwqILYoCDacNmNt52eQe9ZvnBo+TJYVVd+cTcgyZ63jZmwGgnv4ovSKWsMd+QPwh54jzXepViwqfnKmofS4Ig==" spinCount="100000" sheet="1" objects="1" scenarios="1" formatColumns="0" formatRows="0" autoFilter="0"/>
  <autoFilter ref="C121:K210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9"/>
  <sheetViews>
    <sheetView showGridLines="0" topLeftCell="A173" workbookViewId="0">
      <selection activeCell="X180" sqref="X180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95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82</v>
      </c>
    </row>
    <row r="4" spans="1:46" s="1" customFormat="1" ht="24.95" customHeight="1">
      <c r="B4" s="17"/>
      <c r="D4" s="114" t="s">
        <v>96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8" t="str">
        <f>'Rekapitulace stavby'!K6</f>
        <v>Opravy a údržba skalních zářezů u ST v obvodu OŘ Brno 2024-2025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0" t="s">
        <v>549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7" t="s">
        <v>1</v>
      </c>
      <c r="G11" s="31"/>
      <c r="H11" s="31"/>
      <c r="I11" s="116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7" t="s">
        <v>21</v>
      </c>
      <c r="G12" s="31"/>
      <c r="H12" s="31"/>
      <c r="I12" s="116" t="s">
        <v>22</v>
      </c>
      <c r="J12" s="117">
        <f>'Rekapitulace stavby'!AN8</f>
        <v>45474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23</v>
      </c>
      <c r="E14" s="31"/>
      <c r="F14" s="31"/>
      <c r="G14" s="31"/>
      <c r="H14" s="31"/>
      <c r="I14" s="116" t="s">
        <v>24</v>
      </c>
      <c r="J14" s="107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21</v>
      </c>
      <c r="F15" s="31"/>
      <c r="G15" s="31"/>
      <c r="H15" s="31"/>
      <c r="I15" s="116" t="s">
        <v>25</v>
      </c>
      <c r="J15" s="107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26</v>
      </c>
      <c r="E17" s="31"/>
      <c r="F17" s="31"/>
      <c r="G17" s="31"/>
      <c r="H17" s="31"/>
      <c r="I17" s="116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2" t="str">
        <f>'Rekapitulace stavby'!E14</f>
        <v>Vyplň údaj</v>
      </c>
      <c r="F18" s="273"/>
      <c r="G18" s="273"/>
      <c r="H18" s="273"/>
      <c r="I18" s="116" t="s">
        <v>25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28</v>
      </c>
      <c r="E20" s="31"/>
      <c r="F20" s="31"/>
      <c r="G20" s="31"/>
      <c r="H20" s="31"/>
      <c r="I20" s="116" t="s">
        <v>24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21</v>
      </c>
      <c r="F21" s="31"/>
      <c r="G21" s="31"/>
      <c r="H21" s="31"/>
      <c r="I21" s="116" t="s">
        <v>25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30</v>
      </c>
      <c r="E23" s="31"/>
      <c r="F23" s="31"/>
      <c r="G23" s="31"/>
      <c r="H23" s="31"/>
      <c r="I23" s="116" t="s">
        <v>24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21</v>
      </c>
      <c r="F24" s="31"/>
      <c r="G24" s="31"/>
      <c r="H24" s="31"/>
      <c r="I24" s="116" t="s">
        <v>25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31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274" t="s">
        <v>1</v>
      </c>
      <c r="F27" s="274"/>
      <c r="G27" s="274"/>
      <c r="H27" s="274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32</v>
      </c>
      <c r="E30" s="31"/>
      <c r="F30" s="31"/>
      <c r="G30" s="31"/>
      <c r="H30" s="31"/>
      <c r="I30" s="31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34</v>
      </c>
      <c r="G32" s="31"/>
      <c r="H32" s="31"/>
      <c r="I32" s="124" t="s">
        <v>33</v>
      </c>
      <c r="J32" s="124" t="s">
        <v>35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5" t="s">
        <v>36</v>
      </c>
      <c r="E33" s="116" t="s">
        <v>37</v>
      </c>
      <c r="F33" s="126">
        <f>ROUND((SUM(BE118:BE238)),  2)</f>
        <v>0</v>
      </c>
      <c r="G33" s="31"/>
      <c r="H33" s="31"/>
      <c r="I33" s="127">
        <v>0.21</v>
      </c>
      <c r="J33" s="126">
        <f>ROUND(((SUM(BE118:BE238))*I33),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38</v>
      </c>
      <c r="F34" s="126">
        <f>ROUND((SUM(BF118:BF238)),  2)</f>
        <v>0</v>
      </c>
      <c r="G34" s="31"/>
      <c r="H34" s="31"/>
      <c r="I34" s="127">
        <v>0.15</v>
      </c>
      <c r="J34" s="126">
        <f>ROUND(((SUM(BF118:BF238))*I34),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39</v>
      </c>
      <c r="F35" s="126">
        <f>ROUND((SUM(BG118:BG238)),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40</v>
      </c>
      <c r="F36" s="126">
        <f>ROUND((SUM(BH118:BH238)),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ROUND((SUM(BI118:BI238)),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42</v>
      </c>
      <c r="E39" s="130"/>
      <c r="F39" s="130"/>
      <c r="G39" s="131" t="s">
        <v>43</v>
      </c>
      <c r="H39" s="132" t="s">
        <v>44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75" t="str">
        <f>E7</f>
        <v>Opravy a údržba skalních zářezů u ST v obvodu OŘ Brno 2024-2025</v>
      </c>
      <c r="F85" s="276"/>
      <c r="G85" s="276"/>
      <c r="H85" s="27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2024-6-3 - Odstraňování vegetace</v>
      </c>
      <c r="F87" s="277"/>
      <c r="G87" s="277"/>
      <c r="H87" s="27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>
        <f>IF(J12="","",J12)</f>
        <v>45474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 xml:space="preserve"> </v>
      </c>
      <c r="G91" s="33"/>
      <c r="H91" s="33"/>
      <c r="I91" s="26" t="s">
        <v>28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30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100</v>
      </c>
      <c r="D94" s="147"/>
      <c r="E94" s="147"/>
      <c r="F94" s="147"/>
      <c r="G94" s="147"/>
      <c r="H94" s="147"/>
      <c r="I94" s="147"/>
      <c r="J94" s="148" t="s">
        <v>101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102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0"/>
      <c r="C97" s="151"/>
      <c r="D97" s="152" t="s">
        <v>186</v>
      </c>
      <c r="E97" s="153"/>
      <c r="F97" s="153"/>
      <c r="G97" s="153"/>
      <c r="H97" s="153"/>
      <c r="I97" s="153"/>
      <c r="J97" s="154">
        <f>J119</f>
        <v>0</v>
      </c>
      <c r="K97" s="151"/>
      <c r="L97" s="155"/>
    </row>
    <row r="98" spans="1:31" s="12" customFormat="1" ht="19.899999999999999" customHeight="1">
      <c r="B98" s="205"/>
      <c r="C98" s="101"/>
      <c r="D98" s="206" t="s">
        <v>189</v>
      </c>
      <c r="E98" s="207"/>
      <c r="F98" s="207"/>
      <c r="G98" s="207"/>
      <c r="H98" s="207"/>
      <c r="I98" s="207"/>
      <c r="J98" s="208">
        <f>J120</f>
        <v>0</v>
      </c>
      <c r="K98" s="101"/>
      <c r="L98" s="209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3"/>
      <c r="D108" s="33"/>
      <c r="E108" s="275" t="str">
        <f>E7</f>
        <v>Opravy a údržba skalních zářezů u ST v obvodu OŘ Brno 2024-2025</v>
      </c>
      <c r="F108" s="276"/>
      <c r="G108" s="276"/>
      <c r="H108" s="27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23" t="str">
        <f>E9</f>
        <v>2024-6-3 - Odstraňování vegetace</v>
      </c>
      <c r="F110" s="277"/>
      <c r="G110" s="277"/>
      <c r="H110" s="277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>
        <f>IF(J12="","",J12)</f>
        <v>45474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3"/>
      <c r="E114" s="33"/>
      <c r="F114" s="24" t="str">
        <f>E15</f>
        <v xml:space="preserve"> </v>
      </c>
      <c r="G114" s="33"/>
      <c r="H114" s="33"/>
      <c r="I114" s="26" t="s">
        <v>28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3"/>
      <c r="E115" s="33"/>
      <c r="F115" s="24" t="str">
        <f>IF(E18="","",E18)</f>
        <v>Vyplň údaj</v>
      </c>
      <c r="G115" s="33"/>
      <c r="H115" s="33"/>
      <c r="I115" s="26" t="s">
        <v>30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56"/>
      <c r="B117" s="157"/>
      <c r="C117" s="158" t="s">
        <v>107</v>
      </c>
      <c r="D117" s="159" t="s">
        <v>57</v>
      </c>
      <c r="E117" s="159" t="s">
        <v>53</v>
      </c>
      <c r="F117" s="159" t="s">
        <v>54</v>
      </c>
      <c r="G117" s="159" t="s">
        <v>108</v>
      </c>
      <c r="H117" s="159" t="s">
        <v>109</v>
      </c>
      <c r="I117" s="159" t="s">
        <v>110</v>
      </c>
      <c r="J117" s="160" t="s">
        <v>101</v>
      </c>
      <c r="K117" s="161" t="s">
        <v>111</v>
      </c>
      <c r="L117" s="162"/>
      <c r="M117" s="72" t="s">
        <v>1</v>
      </c>
      <c r="N117" s="73" t="s">
        <v>36</v>
      </c>
      <c r="O117" s="73" t="s">
        <v>112</v>
      </c>
      <c r="P117" s="73" t="s">
        <v>113</v>
      </c>
      <c r="Q117" s="73" t="s">
        <v>114</v>
      </c>
      <c r="R117" s="73" t="s">
        <v>115</v>
      </c>
      <c r="S117" s="73" t="s">
        <v>116</v>
      </c>
      <c r="T117" s="74" t="s">
        <v>117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118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71</v>
      </c>
      <c r="AU118" s="14" t="s">
        <v>103</v>
      </c>
      <c r="BK118" s="167">
        <f>BK119</f>
        <v>0</v>
      </c>
    </row>
    <row r="119" spans="1:65" s="11" customFormat="1" ht="25.9" customHeight="1">
      <c r="B119" s="168"/>
      <c r="C119" s="169"/>
      <c r="D119" s="170" t="s">
        <v>71</v>
      </c>
      <c r="E119" s="171" t="s">
        <v>190</v>
      </c>
      <c r="F119" s="171" t="s">
        <v>191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80</v>
      </c>
      <c r="AT119" s="180" t="s">
        <v>71</v>
      </c>
      <c r="AU119" s="180" t="s">
        <v>72</v>
      </c>
      <c r="AY119" s="179" t="s">
        <v>122</v>
      </c>
      <c r="BK119" s="181">
        <f>BK120</f>
        <v>0</v>
      </c>
    </row>
    <row r="120" spans="1:65" s="11" customFormat="1" ht="22.9" customHeight="1">
      <c r="B120" s="168"/>
      <c r="C120" s="169"/>
      <c r="D120" s="170" t="s">
        <v>71</v>
      </c>
      <c r="E120" s="210" t="s">
        <v>145</v>
      </c>
      <c r="F120" s="210" t="s">
        <v>390</v>
      </c>
      <c r="G120" s="169"/>
      <c r="H120" s="169"/>
      <c r="I120" s="172"/>
      <c r="J120" s="211">
        <f>BK120</f>
        <v>0</v>
      </c>
      <c r="K120" s="169"/>
      <c r="L120" s="174"/>
      <c r="M120" s="175"/>
      <c r="N120" s="176"/>
      <c r="O120" s="176"/>
      <c r="P120" s="177">
        <f>SUM(P121:P238)</f>
        <v>0</v>
      </c>
      <c r="Q120" s="176"/>
      <c r="R120" s="177">
        <f>SUM(R121:R238)</f>
        <v>0</v>
      </c>
      <c r="S120" s="176"/>
      <c r="T120" s="178">
        <f>SUM(T121:T238)</f>
        <v>0</v>
      </c>
      <c r="AR120" s="179" t="s">
        <v>80</v>
      </c>
      <c r="AT120" s="180" t="s">
        <v>71</v>
      </c>
      <c r="AU120" s="180" t="s">
        <v>80</v>
      </c>
      <c r="AY120" s="179" t="s">
        <v>122</v>
      </c>
      <c r="BK120" s="181">
        <f>SUM(BK121:BK238)</f>
        <v>0</v>
      </c>
    </row>
    <row r="121" spans="1:65" s="2" customFormat="1" ht="21.75" customHeight="1">
      <c r="A121" s="31"/>
      <c r="B121" s="32"/>
      <c r="C121" s="182" t="s">
        <v>80</v>
      </c>
      <c r="D121" s="182" t="s">
        <v>123</v>
      </c>
      <c r="E121" s="183" t="s">
        <v>550</v>
      </c>
      <c r="F121" s="184" t="s">
        <v>551</v>
      </c>
      <c r="G121" s="185" t="s">
        <v>249</v>
      </c>
      <c r="H121" s="186">
        <v>10000</v>
      </c>
      <c r="I121" s="187"/>
      <c r="J121" s="188">
        <f>ROUND(I121*H121,2)</f>
        <v>0</v>
      </c>
      <c r="K121" s="189"/>
      <c r="L121" s="36"/>
      <c r="M121" s="190" t="s">
        <v>1</v>
      </c>
      <c r="N121" s="191" t="s">
        <v>37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121</v>
      </c>
      <c r="AT121" s="194" t="s">
        <v>123</v>
      </c>
      <c r="AU121" s="194" t="s">
        <v>82</v>
      </c>
      <c r="AY121" s="14" t="s">
        <v>122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80</v>
      </c>
      <c r="BK121" s="195">
        <f>ROUND(I121*H121,2)</f>
        <v>0</v>
      </c>
      <c r="BL121" s="14" t="s">
        <v>121</v>
      </c>
      <c r="BM121" s="194" t="s">
        <v>552</v>
      </c>
    </row>
    <row r="122" spans="1:65" s="2" customFormat="1" ht="39">
      <c r="A122" s="31"/>
      <c r="B122" s="32"/>
      <c r="C122" s="33"/>
      <c r="D122" s="196" t="s">
        <v>129</v>
      </c>
      <c r="E122" s="33"/>
      <c r="F122" s="197" t="s">
        <v>553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129</v>
      </c>
      <c r="AU122" s="14" t="s">
        <v>82</v>
      </c>
    </row>
    <row r="123" spans="1:65" s="2" customFormat="1" ht="21.75" customHeight="1">
      <c r="A123" s="31"/>
      <c r="B123" s="32"/>
      <c r="C123" s="182" t="s">
        <v>82</v>
      </c>
      <c r="D123" s="182" t="s">
        <v>123</v>
      </c>
      <c r="E123" s="183" t="s">
        <v>554</v>
      </c>
      <c r="F123" s="184" t="s">
        <v>555</v>
      </c>
      <c r="G123" s="185" t="s">
        <v>249</v>
      </c>
      <c r="H123" s="186">
        <v>8000</v>
      </c>
      <c r="I123" s="187"/>
      <c r="J123" s="188">
        <f>ROUND(I123*H123,2)</f>
        <v>0</v>
      </c>
      <c r="K123" s="189"/>
      <c r="L123" s="36"/>
      <c r="M123" s="190" t="s">
        <v>1</v>
      </c>
      <c r="N123" s="191" t="s">
        <v>37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121</v>
      </c>
      <c r="AT123" s="194" t="s">
        <v>123</v>
      </c>
      <c r="AU123" s="194" t="s">
        <v>82</v>
      </c>
      <c r="AY123" s="14" t="s">
        <v>122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80</v>
      </c>
      <c r="BK123" s="195">
        <f>ROUND(I123*H123,2)</f>
        <v>0</v>
      </c>
      <c r="BL123" s="14" t="s">
        <v>121</v>
      </c>
      <c r="BM123" s="194" t="s">
        <v>556</v>
      </c>
    </row>
    <row r="124" spans="1:65" s="2" customFormat="1" ht="39">
      <c r="A124" s="31"/>
      <c r="B124" s="32"/>
      <c r="C124" s="33"/>
      <c r="D124" s="196" t="s">
        <v>129</v>
      </c>
      <c r="E124" s="33"/>
      <c r="F124" s="197" t="s">
        <v>557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129</v>
      </c>
      <c r="AU124" s="14" t="s">
        <v>82</v>
      </c>
    </row>
    <row r="125" spans="1:65" s="2" customFormat="1" ht="24.2" customHeight="1">
      <c r="A125" s="31"/>
      <c r="B125" s="32"/>
      <c r="C125" s="182" t="s">
        <v>135</v>
      </c>
      <c r="D125" s="182" t="s">
        <v>123</v>
      </c>
      <c r="E125" s="183" t="s">
        <v>558</v>
      </c>
      <c r="F125" s="184" t="s">
        <v>559</v>
      </c>
      <c r="G125" s="185" t="s">
        <v>249</v>
      </c>
      <c r="H125" s="186">
        <v>4000</v>
      </c>
      <c r="I125" s="187"/>
      <c r="J125" s="188">
        <f>ROUND(I125*H125,2)</f>
        <v>0</v>
      </c>
      <c r="K125" s="189"/>
      <c r="L125" s="36"/>
      <c r="M125" s="190" t="s">
        <v>1</v>
      </c>
      <c r="N125" s="191" t="s">
        <v>37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121</v>
      </c>
      <c r="AT125" s="194" t="s">
        <v>123</v>
      </c>
      <c r="AU125" s="194" t="s">
        <v>82</v>
      </c>
      <c r="AY125" s="14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80</v>
      </c>
      <c r="BK125" s="195">
        <f>ROUND(I125*H125,2)</f>
        <v>0</v>
      </c>
      <c r="BL125" s="14" t="s">
        <v>121</v>
      </c>
      <c r="BM125" s="194" t="s">
        <v>560</v>
      </c>
    </row>
    <row r="126" spans="1:65" s="2" customFormat="1" ht="48.75">
      <c r="A126" s="31"/>
      <c r="B126" s="32"/>
      <c r="C126" s="33"/>
      <c r="D126" s="196" t="s">
        <v>129</v>
      </c>
      <c r="E126" s="33"/>
      <c r="F126" s="197" t="s">
        <v>561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129</v>
      </c>
      <c r="AU126" s="14" t="s">
        <v>82</v>
      </c>
    </row>
    <row r="127" spans="1:65" s="2" customFormat="1" ht="24.2" customHeight="1">
      <c r="A127" s="31"/>
      <c r="B127" s="32"/>
      <c r="C127" s="182" t="s">
        <v>121</v>
      </c>
      <c r="D127" s="182" t="s">
        <v>123</v>
      </c>
      <c r="E127" s="183" t="s">
        <v>562</v>
      </c>
      <c r="F127" s="184" t="s">
        <v>563</v>
      </c>
      <c r="G127" s="185" t="s">
        <v>249</v>
      </c>
      <c r="H127" s="186">
        <v>4000</v>
      </c>
      <c r="I127" s="187"/>
      <c r="J127" s="188">
        <f>ROUND(I127*H127,2)</f>
        <v>0</v>
      </c>
      <c r="K127" s="189"/>
      <c r="L127" s="36"/>
      <c r="M127" s="190" t="s">
        <v>1</v>
      </c>
      <c r="N127" s="191" t="s">
        <v>37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123</v>
      </c>
      <c r="AU127" s="194" t="s">
        <v>82</v>
      </c>
      <c r="AY127" s="14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80</v>
      </c>
      <c r="BK127" s="195">
        <f>ROUND(I127*H127,2)</f>
        <v>0</v>
      </c>
      <c r="BL127" s="14" t="s">
        <v>121</v>
      </c>
      <c r="BM127" s="194" t="s">
        <v>564</v>
      </c>
    </row>
    <row r="128" spans="1:65" s="2" customFormat="1" ht="48.75">
      <c r="A128" s="31"/>
      <c r="B128" s="32"/>
      <c r="C128" s="33"/>
      <c r="D128" s="196" t="s">
        <v>129</v>
      </c>
      <c r="E128" s="33"/>
      <c r="F128" s="197" t="s">
        <v>565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129</v>
      </c>
      <c r="AU128" s="14" t="s">
        <v>82</v>
      </c>
    </row>
    <row r="129" spans="1:65" s="2" customFormat="1" ht="24.2" customHeight="1">
      <c r="A129" s="31"/>
      <c r="B129" s="32"/>
      <c r="C129" s="182" t="s">
        <v>145</v>
      </c>
      <c r="D129" s="182" t="s">
        <v>123</v>
      </c>
      <c r="E129" s="183" t="s">
        <v>566</v>
      </c>
      <c r="F129" s="184" t="s">
        <v>567</v>
      </c>
      <c r="G129" s="185" t="s">
        <v>249</v>
      </c>
      <c r="H129" s="186">
        <v>3000</v>
      </c>
      <c r="I129" s="187"/>
      <c r="J129" s="188">
        <f>ROUND(I129*H129,2)</f>
        <v>0</v>
      </c>
      <c r="K129" s="189"/>
      <c r="L129" s="36"/>
      <c r="M129" s="190" t="s">
        <v>1</v>
      </c>
      <c r="N129" s="191" t="s">
        <v>37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123</v>
      </c>
      <c r="AU129" s="194" t="s">
        <v>82</v>
      </c>
      <c r="AY129" s="14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80</v>
      </c>
      <c r="BK129" s="195">
        <f>ROUND(I129*H129,2)</f>
        <v>0</v>
      </c>
      <c r="BL129" s="14" t="s">
        <v>121</v>
      </c>
      <c r="BM129" s="194" t="s">
        <v>568</v>
      </c>
    </row>
    <row r="130" spans="1:65" s="2" customFormat="1" ht="48.75">
      <c r="A130" s="31"/>
      <c r="B130" s="32"/>
      <c r="C130" s="33"/>
      <c r="D130" s="196" t="s">
        <v>129</v>
      </c>
      <c r="E130" s="33"/>
      <c r="F130" s="197" t="s">
        <v>569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129</v>
      </c>
      <c r="AU130" s="14" t="s">
        <v>82</v>
      </c>
    </row>
    <row r="131" spans="1:65" s="2" customFormat="1" ht="24.2" customHeight="1">
      <c r="A131" s="31"/>
      <c r="B131" s="32"/>
      <c r="C131" s="182" t="s">
        <v>150</v>
      </c>
      <c r="D131" s="182" t="s">
        <v>123</v>
      </c>
      <c r="E131" s="183" t="s">
        <v>570</v>
      </c>
      <c r="F131" s="184" t="s">
        <v>571</v>
      </c>
      <c r="G131" s="185" t="s">
        <v>249</v>
      </c>
      <c r="H131" s="186">
        <v>3000</v>
      </c>
      <c r="I131" s="187"/>
      <c r="J131" s="188">
        <f>ROUND(I131*H131,2)</f>
        <v>0</v>
      </c>
      <c r="K131" s="189"/>
      <c r="L131" s="36"/>
      <c r="M131" s="190" t="s">
        <v>1</v>
      </c>
      <c r="N131" s="191" t="s">
        <v>37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123</v>
      </c>
      <c r="AU131" s="194" t="s">
        <v>82</v>
      </c>
      <c r="AY131" s="14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80</v>
      </c>
      <c r="BK131" s="195">
        <f>ROUND(I131*H131,2)</f>
        <v>0</v>
      </c>
      <c r="BL131" s="14" t="s">
        <v>121</v>
      </c>
      <c r="BM131" s="194" t="s">
        <v>572</v>
      </c>
    </row>
    <row r="132" spans="1:65" s="2" customFormat="1" ht="48.75">
      <c r="A132" s="31"/>
      <c r="B132" s="32"/>
      <c r="C132" s="33"/>
      <c r="D132" s="196" t="s">
        <v>129</v>
      </c>
      <c r="E132" s="33"/>
      <c r="F132" s="197" t="s">
        <v>573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2" customFormat="1" ht="21.75" customHeight="1">
      <c r="A133" s="31"/>
      <c r="B133" s="32"/>
      <c r="C133" s="182" t="s">
        <v>155</v>
      </c>
      <c r="D133" s="182" t="s">
        <v>123</v>
      </c>
      <c r="E133" s="183" t="s">
        <v>574</v>
      </c>
      <c r="F133" s="184" t="s">
        <v>575</v>
      </c>
      <c r="G133" s="185" t="s">
        <v>175</v>
      </c>
      <c r="H133" s="186">
        <v>75</v>
      </c>
      <c r="I133" s="187"/>
      <c r="J133" s="188">
        <f>ROUND(I133*H133,2)</f>
        <v>0</v>
      </c>
      <c r="K133" s="189"/>
      <c r="L133" s="36"/>
      <c r="M133" s="190" t="s">
        <v>1</v>
      </c>
      <c r="N133" s="191" t="s">
        <v>37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123</v>
      </c>
      <c r="AU133" s="194" t="s">
        <v>82</v>
      </c>
      <c r="AY133" s="14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80</v>
      </c>
      <c r="BK133" s="195">
        <f>ROUND(I133*H133,2)</f>
        <v>0</v>
      </c>
      <c r="BL133" s="14" t="s">
        <v>121</v>
      </c>
      <c r="BM133" s="194" t="s">
        <v>576</v>
      </c>
    </row>
    <row r="134" spans="1:65" s="2" customFormat="1" ht="68.25">
      <c r="A134" s="31"/>
      <c r="B134" s="32"/>
      <c r="C134" s="33"/>
      <c r="D134" s="196" t="s">
        <v>129</v>
      </c>
      <c r="E134" s="33"/>
      <c r="F134" s="197" t="s">
        <v>577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129</v>
      </c>
      <c r="AU134" s="14" t="s">
        <v>82</v>
      </c>
    </row>
    <row r="135" spans="1:65" s="2" customFormat="1" ht="21.75" customHeight="1">
      <c r="A135" s="31"/>
      <c r="B135" s="32"/>
      <c r="C135" s="182" t="s">
        <v>161</v>
      </c>
      <c r="D135" s="182" t="s">
        <v>123</v>
      </c>
      <c r="E135" s="183" t="s">
        <v>578</v>
      </c>
      <c r="F135" s="184" t="s">
        <v>579</v>
      </c>
      <c r="G135" s="185" t="s">
        <v>175</v>
      </c>
      <c r="H135" s="186">
        <v>75</v>
      </c>
      <c r="I135" s="187"/>
      <c r="J135" s="188">
        <f>ROUND(I135*H135,2)</f>
        <v>0</v>
      </c>
      <c r="K135" s="189"/>
      <c r="L135" s="36"/>
      <c r="M135" s="190" t="s">
        <v>1</v>
      </c>
      <c r="N135" s="191" t="s">
        <v>37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123</v>
      </c>
      <c r="AU135" s="194" t="s">
        <v>82</v>
      </c>
      <c r="AY135" s="14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80</v>
      </c>
      <c r="BK135" s="195">
        <f>ROUND(I135*H135,2)</f>
        <v>0</v>
      </c>
      <c r="BL135" s="14" t="s">
        <v>121</v>
      </c>
      <c r="BM135" s="194" t="s">
        <v>580</v>
      </c>
    </row>
    <row r="136" spans="1:65" s="2" customFormat="1" ht="68.25">
      <c r="A136" s="31"/>
      <c r="B136" s="32"/>
      <c r="C136" s="33"/>
      <c r="D136" s="196" t="s">
        <v>129</v>
      </c>
      <c r="E136" s="33"/>
      <c r="F136" s="197" t="s">
        <v>581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129</v>
      </c>
      <c r="AU136" s="14" t="s">
        <v>82</v>
      </c>
    </row>
    <row r="137" spans="1:65" s="2" customFormat="1" ht="24.2" customHeight="1">
      <c r="A137" s="31"/>
      <c r="B137" s="32"/>
      <c r="C137" s="182" t="s">
        <v>166</v>
      </c>
      <c r="D137" s="182" t="s">
        <v>123</v>
      </c>
      <c r="E137" s="183" t="s">
        <v>582</v>
      </c>
      <c r="F137" s="184" t="s">
        <v>583</v>
      </c>
      <c r="G137" s="185" t="s">
        <v>126</v>
      </c>
      <c r="H137" s="186">
        <v>3861</v>
      </c>
      <c r="I137" s="187"/>
      <c r="J137" s="188">
        <f>ROUND(I137*H137,2)</f>
        <v>0</v>
      </c>
      <c r="K137" s="189"/>
      <c r="L137" s="36"/>
      <c r="M137" s="190" t="s">
        <v>1</v>
      </c>
      <c r="N137" s="191" t="s">
        <v>37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123</v>
      </c>
      <c r="AU137" s="194" t="s">
        <v>82</v>
      </c>
      <c r="AY137" s="14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80</v>
      </c>
      <c r="BK137" s="195">
        <f>ROUND(I137*H137,2)</f>
        <v>0</v>
      </c>
      <c r="BL137" s="14" t="s">
        <v>121</v>
      </c>
      <c r="BM137" s="194" t="s">
        <v>584</v>
      </c>
    </row>
    <row r="138" spans="1:65" s="2" customFormat="1" ht="68.25">
      <c r="A138" s="31"/>
      <c r="B138" s="32"/>
      <c r="C138" s="33"/>
      <c r="D138" s="196" t="s">
        <v>129</v>
      </c>
      <c r="E138" s="33"/>
      <c r="F138" s="197" t="s">
        <v>585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129</v>
      </c>
      <c r="AU138" s="14" t="s">
        <v>82</v>
      </c>
    </row>
    <row r="139" spans="1:65" s="2" customFormat="1" ht="24.2" customHeight="1">
      <c r="A139" s="31"/>
      <c r="B139" s="32"/>
      <c r="C139" s="182" t="s">
        <v>172</v>
      </c>
      <c r="D139" s="182" t="s">
        <v>123</v>
      </c>
      <c r="E139" s="183" t="s">
        <v>586</v>
      </c>
      <c r="F139" s="184" t="s">
        <v>587</v>
      </c>
      <c r="G139" s="185" t="s">
        <v>126</v>
      </c>
      <c r="H139" s="186">
        <v>1026</v>
      </c>
      <c r="I139" s="187"/>
      <c r="J139" s="188">
        <f>ROUND(I139*H139,2)</f>
        <v>0</v>
      </c>
      <c r="K139" s="189"/>
      <c r="L139" s="36"/>
      <c r="M139" s="190" t="s">
        <v>1</v>
      </c>
      <c r="N139" s="191" t="s">
        <v>37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123</v>
      </c>
      <c r="AU139" s="194" t="s">
        <v>82</v>
      </c>
      <c r="AY139" s="14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80</v>
      </c>
      <c r="BK139" s="195">
        <f>ROUND(I139*H139,2)</f>
        <v>0</v>
      </c>
      <c r="BL139" s="14" t="s">
        <v>121</v>
      </c>
      <c r="BM139" s="194" t="s">
        <v>588</v>
      </c>
    </row>
    <row r="140" spans="1:65" s="2" customFormat="1" ht="68.25">
      <c r="A140" s="31"/>
      <c r="B140" s="32"/>
      <c r="C140" s="33"/>
      <c r="D140" s="196" t="s">
        <v>129</v>
      </c>
      <c r="E140" s="33"/>
      <c r="F140" s="197" t="s">
        <v>589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129</v>
      </c>
      <c r="AU140" s="14" t="s">
        <v>82</v>
      </c>
    </row>
    <row r="141" spans="1:65" s="2" customFormat="1" ht="24.2" customHeight="1">
      <c r="A141" s="31"/>
      <c r="B141" s="32"/>
      <c r="C141" s="182" t="s">
        <v>177</v>
      </c>
      <c r="D141" s="182" t="s">
        <v>123</v>
      </c>
      <c r="E141" s="183" t="s">
        <v>590</v>
      </c>
      <c r="F141" s="184" t="s">
        <v>591</v>
      </c>
      <c r="G141" s="185" t="s">
        <v>126</v>
      </c>
      <c r="H141" s="186">
        <v>350</v>
      </c>
      <c r="I141" s="187"/>
      <c r="J141" s="188">
        <f>ROUND(I141*H141,2)</f>
        <v>0</v>
      </c>
      <c r="K141" s="189"/>
      <c r="L141" s="36"/>
      <c r="M141" s="190" t="s">
        <v>1</v>
      </c>
      <c r="N141" s="191" t="s">
        <v>37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123</v>
      </c>
      <c r="AU141" s="194" t="s">
        <v>82</v>
      </c>
      <c r="AY141" s="14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80</v>
      </c>
      <c r="BK141" s="195">
        <f>ROUND(I141*H141,2)</f>
        <v>0</v>
      </c>
      <c r="BL141" s="14" t="s">
        <v>121</v>
      </c>
      <c r="BM141" s="194" t="s">
        <v>592</v>
      </c>
    </row>
    <row r="142" spans="1:65" s="2" customFormat="1" ht="68.25">
      <c r="A142" s="31"/>
      <c r="B142" s="32"/>
      <c r="C142" s="33"/>
      <c r="D142" s="196" t="s">
        <v>129</v>
      </c>
      <c r="E142" s="33"/>
      <c r="F142" s="197" t="s">
        <v>593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2" customFormat="1" ht="24.2" customHeight="1">
      <c r="A143" s="31"/>
      <c r="B143" s="32"/>
      <c r="C143" s="182" t="s">
        <v>228</v>
      </c>
      <c r="D143" s="182" t="s">
        <v>123</v>
      </c>
      <c r="E143" s="183" t="s">
        <v>594</v>
      </c>
      <c r="F143" s="184" t="s">
        <v>595</v>
      </c>
      <c r="G143" s="185" t="s">
        <v>126</v>
      </c>
      <c r="H143" s="186">
        <v>80</v>
      </c>
      <c r="I143" s="187"/>
      <c r="J143" s="188">
        <f>ROUND(I143*H143,2)</f>
        <v>0</v>
      </c>
      <c r="K143" s="189"/>
      <c r="L143" s="36"/>
      <c r="M143" s="190" t="s">
        <v>1</v>
      </c>
      <c r="N143" s="191" t="s">
        <v>37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123</v>
      </c>
      <c r="AU143" s="194" t="s">
        <v>82</v>
      </c>
      <c r="AY143" s="14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80</v>
      </c>
      <c r="BK143" s="195">
        <f>ROUND(I143*H143,2)</f>
        <v>0</v>
      </c>
      <c r="BL143" s="14" t="s">
        <v>121</v>
      </c>
      <c r="BM143" s="194" t="s">
        <v>596</v>
      </c>
    </row>
    <row r="144" spans="1:65" s="2" customFormat="1" ht="68.25">
      <c r="A144" s="31"/>
      <c r="B144" s="32"/>
      <c r="C144" s="33"/>
      <c r="D144" s="196" t="s">
        <v>129</v>
      </c>
      <c r="E144" s="33"/>
      <c r="F144" s="197" t="s">
        <v>597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129</v>
      </c>
      <c r="AU144" s="14" t="s">
        <v>82</v>
      </c>
    </row>
    <row r="145" spans="1:65" s="2" customFormat="1" ht="24.2" customHeight="1">
      <c r="A145" s="31"/>
      <c r="B145" s="32"/>
      <c r="C145" s="182" t="s">
        <v>233</v>
      </c>
      <c r="D145" s="182" t="s">
        <v>123</v>
      </c>
      <c r="E145" s="183" t="s">
        <v>598</v>
      </c>
      <c r="F145" s="184" t="s">
        <v>599</v>
      </c>
      <c r="G145" s="185" t="s">
        <v>126</v>
      </c>
      <c r="H145" s="186">
        <v>46</v>
      </c>
      <c r="I145" s="187"/>
      <c r="J145" s="188">
        <f>ROUND(I145*H145,2)</f>
        <v>0</v>
      </c>
      <c r="K145" s="189"/>
      <c r="L145" s="36"/>
      <c r="M145" s="190" t="s">
        <v>1</v>
      </c>
      <c r="N145" s="191" t="s">
        <v>37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123</v>
      </c>
      <c r="AU145" s="194" t="s">
        <v>82</v>
      </c>
      <c r="AY145" s="14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80</v>
      </c>
      <c r="BK145" s="195">
        <f>ROUND(I145*H145,2)</f>
        <v>0</v>
      </c>
      <c r="BL145" s="14" t="s">
        <v>121</v>
      </c>
      <c r="BM145" s="194" t="s">
        <v>600</v>
      </c>
    </row>
    <row r="146" spans="1:65" s="2" customFormat="1" ht="68.25">
      <c r="A146" s="31"/>
      <c r="B146" s="32"/>
      <c r="C146" s="33"/>
      <c r="D146" s="196" t="s">
        <v>129</v>
      </c>
      <c r="E146" s="33"/>
      <c r="F146" s="197" t="s">
        <v>601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129</v>
      </c>
      <c r="AU146" s="14" t="s">
        <v>82</v>
      </c>
    </row>
    <row r="147" spans="1:65" s="2" customFormat="1" ht="24.2" customHeight="1">
      <c r="A147" s="31"/>
      <c r="B147" s="32"/>
      <c r="C147" s="182" t="s">
        <v>237</v>
      </c>
      <c r="D147" s="182" t="s">
        <v>123</v>
      </c>
      <c r="E147" s="183" t="s">
        <v>602</v>
      </c>
      <c r="F147" s="184" t="s">
        <v>603</v>
      </c>
      <c r="G147" s="185" t="s">
        <v>126</v>
      </c>
      <c r="H147" s="186">
        <v>32</v>
      </c>
      <c r="I147" s="187"/>
      <c r="J147" s="188">
        <f>ROUND(I147*H147,2)</f>
        <v>0</v>
      </c>
      <c r="K147" s="189"/>
      <c r="L147" s="36"/>
      <c r="M147" s="190" t="s">
        <v>1</v>
      </c>
      <c r="N147" s="191" t="s">
        <v>37</v>
      </c>
      <c r="O147" s="68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123</v>
      </c>
      <c r="AU147" s="194" t="s">
        <v>82</v>
      </c>
      <c r="AY147" s="14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4" t="s">
        <v>80</v>
      </c>
      <c r="BK147" s="195">
        <f>ROUND(I147*H147,2)</f>
        <v>0</v>
      </c>
      <c r="BL147" s="14" t="s">
        <v>121</v>
      </c>
      <c r="BM147" s="194" t="s">
        <v>604</v>
      </c>
    </row>
    <row r="148" spans="1:65" s="2" customFormat="1" ht="68.25">
      <c r="A148" s="31"/>
      <c r="B148" s="32"/>
      <c r="C148" s="33"/>
      <c r="D148" s="196" t="s">
        <v>129</v>
      </c>
      <c r="E148" s="33"/>
      <c r="F148" s="197" t="s">
        <v>605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129</v>
      </c>
      <c r="AU148" s="14" t="s">
        <v>82</v>
      </c>
    </row>
    <row r="149" spans="1:65" s="2" customFormat="1" ht="24.2" customHeight="1">
      <c r="A149" s="31"/>
      <c r="B149" s="32"/>
      <c r="C149" s="182" t="s">
        <v>8</v>
      </c>
      <c r="D149" s="182" t="s">
        <v>123</v>
      </c>
      <c r="E149" s="183" t="s">
        <v>606</v>
      </c>
      <c r="F149" s="184" t="s">
        <v>607</v>
      </c>
      <c r="G149" s="185" t="s">
        <v>126</v>
      </c>
      <c r="H149" s="186">
        <v>750</v>
      </c>
      <c r="I149" s="187"/>
      <c r="J149" s="188">
        <f>ROUND(I149*H149,2)</f>
        <v>0</v>
      </c>
      <c r="K149" s="189"/>
      <c r="L149" s="36"/>
      <c r="M149" s="190" t="s">
        <v>1</v>
      </c>
      <c r="N149" s="191" t="s">
        <v>37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123</v>
      </c>
      <c r="AU149" s="194" t="s">
        <v>82</v>
      </c>
      <c r="AY149" s="14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80</v>
      </c>
      <c r="BK149" s="195">
        <f>ROUND(I149*H149,2)</f>
        <v>0</v>
      </c>
      <c r="BL149" s="14" t="s">
        <v>121</v>
      </c>
      <c r="BM149" s="194" t="s">
        <v>608</v>
      </c>
    </row>
    <row r="150" spans="1:65" s="2" customFormat="1" ht="68.25">
      <c r="A150" s="31"/>
      <c r="B150" s="32"/>
      <c r="C150" s="33"/>
      <c r="D150" s="196" t="s">
        <v>129</v>
      </c>
      <c r="E150" s="33"/>
      <c r="F150" s="197" t="s">
        <v>609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24.2" customHeight="1">
      <c r="A151" s="31"/>
      <c r="B151" s="32"/>
      <c r="C151" s="182" t="s">
        <v>246</v>
      </c>
      <c r="D151" s="182" t="s">
        <v>123</v>
      </c>
      <c r="E151" s="183" t="s">
        <v>610</v>
      </c>
      <c r="F151" s="184" t="s">
        <v>611</v>
      </c>
      <c r="G151" s="185" t="s">
        <v>126</v>
      </c>
      <c r="H151" s="186">
        <v>300</v>
      </c>
      <c r="I151" s="187"/>
      <c r="J151" s="188">
        <f>ROUND(I151*H151,2)</f>
        <v>0</v>
      </c>
      <c r="K151" s="189"/>
      <c r="L151" s="36"/>
      <c r="M151" s="190" t="s">
        <v>1</v>
      </c>
      <c r="N151" s="191" t="s">
        <v>37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123</v>
      </c>
      <c r="AU151" s="194" t="s">
        <v>82</v>
      </c>
      <c r="AY151" s="14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80</v>
      </c>
      <c r="BK151" s="195">
        <f>ROUND(I151*H151,2)</f>
        <v>0</v>
      </c>
      <c r="BL151" s="14" t="s">
        <v>121</v>
      </c>
      <c r="BM151" s="194" t="s">
        <v>612</v>
      </c>
    </row>
    <row r="152" spans="1:65" s="2" customFormat="1" ht="68.25">
      <c r="A152" s="31"/>
      <c r="B152" s="32"/>
      <c r="C152" s="33"/>
      <c r="D152" s="196" t="s">
        <v>129</v>
      </c>
      <c r="E152" s="33"/>
      <c r="F152" s="197" t="s">
        <v>613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24.2" customHeight="1">
      <c r="A153" s="31"/>
      <c r="B153" s="32"/>
      <c r="C153" s="182" t="s">
        <v>251</v>
      </c>
      <c r="D153" s="182" t="s">
        <v>123</v>
      </c>
      <c r="E153" s="183" t="s">
        <v>614</v>
      </c>
      <c r="F153" s="184" t="s">
        <v>615</v>
      </c>
      <c r="G153" s="185" t="s">
        <v>126</v>
      </c>
      <c r="H153" s="186">
        <v>250</v>
      </c>
      <c r="I153" s="187"/>
      <c r="J153" s="188">
        <f>ROUND(I153*H153,2)</f>
        <v>0</v>
      </c>
      <c r="K153" s="189"/>
      <c r="L153" s="36"/>
      <c r="M153" s="190" t="s">
        <v>1</v>
      </c>
      <c r="N153" s="191" t="s">
        <v>37</v>
      </c>
      <c r="O153" s="68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123</v>
      </c>
      <c r="AU153" s="194" t="s">
        <v>82</v>
      </c>
      <c r="AY153" s="14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4" t="s">
        <v>80</v>
      </c>
      <c r="BK153" s="195">
        <f>ROUND(I153*H153,2)</f>
        <v>0</v>
      </c>
      <c r="BL153" s="14" t="s">
        <v>121</v>
      </c>
      <c r="BM153" s="194" t="s">
        <v>616</v>
      </c>
    </row>
    <row r="154" spans="1:65" s="2" customFormat="1" ht="68.25">
      <c r="A154" s="31"/>
      <c r="B154" s="32"/>
      <c r="C154" s="33"/>
      <c r="D154" s="196" t="s">
        <v>129</v>
      </c>
      <c r="E154" s="33"/>
      <c r="F154" s="197" t="s">
        <v>617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2" customFormat="1" ht="24.2" customHeight="1">
      <c r="A155" s="31"/>
      <c r="B155" s="32"/>
      <c r="C155" s="182" t="s">
        <v>255</v>
      </c>
      <c r="D155" s="182" t="s">
        <v>123</v>
      </c>
      <c r="E155" s="183" t="s">
        <v>618</v>
      </c>
      <c r="F155" s="184" t="s">
        <v>619</v>
      </c>
      <c r="G155" s="185" t="s">
        <v>126</v>
      </c>
      <c r="H155" s="186">
        <v>40</v>
      </c>
      <c r="I155" s="187"/>
      <c r="J155" s="188">
        <f>ROUND(I155*H155,2)</f>
        <v>0</v>
      </c>
      <c r="K155" s="189"/>
      <c r="L155" s="36"/>
      <c r="M155" s="190" t="s">
        <v>1</v>
      </c>
      <c r="N155" s="191" t="s">
        <v>37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121</v>
      </c>
      <c r="AT155" s="194" t="s">
        <v>123</v>
      </c>
      <c r="AU155" s="194" t="s">
        <v>82</v>
      </c>
      <c r="AY155" s="14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80</v>
      </c>
      <c r="BK155" s="195">
        <f>ROUND(I155*H155,2)</f>
        <v>0</v>
      </c>
      <c r="BL155" s="14" t="s">
        <v>121</v>
      </c>
      <c r="BM155" s="194" t="s">
        <v>620</v>
      </c>
    </row>
    <row r="156" spans="1:65" s="2" customFormat="1" ht="68.25">
      <c r="A156" s="31"/>
      <c r="B156" s="32"/>
      <c r="C156" s="33"/>
      <c r="D156" s="196" t="s">
        <v>129</v>
      </c>
      <c r="E156" s="33"/>
      <c r="F156" s="197" t="s">
        <v>621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129</v>
      </c>
      <c r="AU156" s="14" t="s">
        <v>82</v>
      </c>
    </row>
    <row r="157" spans="1:65" s="2" customFormat="1" ht="24.2" customHeight="1">
      <c r="A157" s="31"/>
      <c r="B157" s="32"/>
      <c r="C157" s="182" t="s">
        <v>260</v>
      </c>
      <c r="D157" s="182" t="s">
        <v>123</v>
      </c>
      <c r="E157" s="183" t="s">
        <v>622</v>
      </c>
      <c r="F157" s="184" t="s">
        <v>623</v>
      </c>
      <c r="G157" s="185" t="s">
        <v>126</v>
      </c>
      <c r="H157" s="186">
        <v>30</v>
      </c>
      <c r="I157" s="187"/>
      <c r="J157" s="188">
        <f>ROUND(I157*H157,2)</f>
        <v>0</v>
      </c>
      <c r="K157" s="189"/>
      <c r="L157" s="36"/>
      <c r="M157" s="190" t="s">
        <v>1</v>
      </c>
      <c r="N157" s="191" t="s">
        <v>37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121</v>
      </c>
      <c r="AT157" s="194" t="s">
        <v>123</v>
      </c>
      <c r="AU157" s="194" t="s">
        <v>82</v>
      </c>
      <c r="AY157" s="14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80</v>
      </c>
      <c r="BK157" s="195">
        <f>ROUND(I157*H157,2)</f>
        <v>0</v>
      </c>
      <c r="BL157" s="14" t="s">
        <v>121</v>
      </c>
      <c r="BM157" s="194" t="s">
        <v>624</v>
      </c>
    </row>
    <row r="158" spans="1:65" s="2" customFormat="1" ht="68.25">
      <c r="A158" s="31"/>
      <c r="B158" s="32"/>
      <c r="C158" s="33"/>
      <c r="D158" s="196" t="s">
        <v>129</v>
      </c>
      <c r="E158" s="33"/>
      <c r="F158" s="197" t="s">
        <v>625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129</v>
      </c>
      <c r="AU158" s="14" t="s">
        <v>82</v>
      </c>
    </row>
    <row r="159" spans="1:65" s="2" customFormat="1" ht="24.2" customHeight="1">
      <c r="A159" s="31"/>
      <c r="B159" s="32"/>
      <c r="C159" s="182" t="s">
        <v>264</v>
      </c>
      <c r="D159" s="182" t="s">
        <v>123</v>
      </c>
      <c r="E159" s="183" t="s">
        <v>626</v>
      </c>
      <c r="F159" s="184" t="s">
        <v>627</v>
      </c>
      <c r="G159" s="185" t="s">
        <v>126</v>
      </c>
      <c r="H159" s="186">
        <v>15</v>
      </c>
      <c r="I159" s="187"/>
      <c r="J159" s="188">
        <f>ROUND(I159*H159,2)</f>
        <v>0</v>
      </c>
      <c r="K159" s="189"/>
      <c r="L159" s="36"/>
      <c r="M159" s="190" t="s">
        <v>1</v>
      </c>
      <c r="N159" s="191" t="s">
        <v>37</v>
      </c>
      <c r="O159" s="68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4" t="s">
        <v>121</v>
      </c>
      <c r="AT159" s="194" t="s">
        <v>123</v>
      </c>
      <c r="AU159" s="194" t="s">
        <v>82</v>
      </c>
      <c r="AY159" s="14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4" t="s">
        <v>80</v>
      </c>
      <c r="BK159" s="195">
        <f>ROUND(I159*H159,2)</f>
        <v>0</v>
      </c>
      <c r="BL159" s="14" t="s">
        <v>121</v>
      </c>
      <c r="BM159" s="194" t="s">
        <v>628</v>
      </c>
    </row>
    <row r="160" spans="1:65" s="2" customFormat="1" ht="68.25">
      <c r="A160" s="31"/>
      <c r="B160" s="32"/>
      <c r="C160" s="33"/>
      <c r="D160" s="196" t="s">
        <v>129</v>
      </c>
      <c r="E160" s="33"/>
      <c r="F160" s="197" t="s">
        <v>629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2" customFormat="1" ht="33" customHeight="1">
      <c r="A161" s="31"/>
      <c r="B161" s="32"/>
      <c r="C161" s="182" t="s">
        <v>7</v>
      </c>
      <c r="D161" s="182" t="s">
        <v>123</v>
      </c>
      <c r="E161" s="183" t="s">
        <v>630</v>
      </c>
      <c r="F161" s="184" t="s">
        <v>631</v>
      </c>
      <c r="G161" s="185" t="s">
        <v>126</v>
      </c>
      <c r="H161" s="186">
        <v>340</v>
      </c>
      <c r="I161" s="187"/>
      <c r="J161" s="188">
        <f>ROUND(I161*H161,2)</f>
        <v>0</v>
      </c>
      <c r="K161" s="189"/>
      <c r="L161" s="36"/>
      <c r="M161" s="190" t="s">
        <v>1</v>
      </c>
      <c r="N161" s="191" t="s">
        <v>37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121</v>
      </c>
      <c r="AT161" s="194" t="s">
        <v>123</v>
      </c>
      <c r="AU161" s="194" t="s">
        <v>82</v>
      </c>
      <c r="AY161" s="14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80</v>
      </c>
      <c r="BK161" s="195">
        <f>ROUND(I161*H161,2)</f>
        <v>0</v>
      </c>
      <c r="BL161" s="14" t="s">
        <v>121</v>
      </c>
      <c r="BM161" s="194" t="s">
        <v>632</v>
      </c>
    </row>
    <row r="162" spans="1:65" s="2" customFormat="1" ht="68.25">
      <c r="A162" s="31"/>
      <c r="B162" s="32"/>
      <c r="C162" s="33"/>
      <c r="D162" s="196" t="s">
        <v>129</v>
      </c>
      <c r="E162" s="33"/>
      <c r="F162" s="197" t="s">
        <v>633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129</v>
      </c>
      <c r="AU162" s="14" t="s">
        <v>82</v>
      </c>
    </row>
    <row r="163" spans="1:65" s="2" customFormat="1" ht="33" customHeight="1">
      <c r="A163" s="31"/>
      <c r="B163" s="32"/>
      <c r="C163" s="182" t="s">
        <v>271</v>
      </c>
      <c r="D163" s="182" t="s">
        <v>123</v>
      </c>
      <c r="E163" s="183" t="s">
        <v>634</v>
      </c>
      <c r="F163" s="184" t="s">
        <v>635</v>
      </c>
      <c r="G163" s="185" t="s">
        <v>126</v>
      </c>
      <c r="H163" s="186">
        <v>113</v>
      </c>
      <c r="I163" s="187"/>
      <c r="J163" s="188">
        <f>ROUND(I163*H163,2)</f>
        <v>0</v>
      </c>
      <c r="K163" s="189"/>
      <c r="L163" s="36"/>
      <c r="M163" s="190" t="s">
        <v>1</v>
      </c>
      <c r="N163" s="191" t="s">
        <v>37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121</v>
      </c>
      <c r="AT163" s="194" t="s">
        <v>123</v>
      </c>
      <c r="AU163" s="194" t="s">
        <v>82</v>
      </c>
      <c r="AY163" s="14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80</v>
      </c>
      <c r="BK163" s="195">
        <f>ROUND(I163*H163,2)</f>
        <v>0</v>
      </c>
      <c r="BL163" s="14" t="s">
        <v>121</v>
      </c>
      <c r="BM163" s="194" t="s">
        <v>636</v>
      </c>
    </row>
    <row r="164" spans="1:65" s="2" customFormat="1" ht="68.25">
      <c r="A164" s="31"/>
      <c r="B164" s="32"/>
      <c r="C164" s="33"/>
      <c r="D164" s="196" t="s">
        <v>129</v>
      </c>
      <c r="E164" s="33"/>
      <c r="F164" s="197" t="s">
        <v>637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129</v>
      </c>
      <c r="AU164" s="14" t="s">
        <v>82</v>
      </c>
    </row>
    <row r="165" spans="1:65" s="2" customFormat="1" ht="33" customHeight="1">
      <c r="A165" s="31"/>
      <c r="B165" s="32"/>
      <c r="C165" s="182" t="s">
        <v>275</v>
      </c>
      <c r="D165" s="182" t="s">
        <v>123</v>
      </c>
      <c r="E165" s="183" t="s">
        <v>638</v>
      </c>
      <c r="F165" s="184" t="s">
        <v>639</v>
      </c>
      <c r="G165" s="185" t="s">
        <v>126</v>
      </c>
      <c r="H165" s="186">
        <v>80</v>
      </c>
      <c r="I165" s="187"/>
      <c r="J165" s="188">
        <f>ROUND(I165*H165,2)</f>
        <v>0</v>
      </c>
      <c r="K165" s="189"/>
      <c r="L165" s="36"/>
      <c r="M165" s="190" t="s">
        <v>1</v>
      </c>
      <c r="N165" s="191" t="s">
        <v>37</v>
      </c>
      <c r="O165" s="68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4" t="s">
        <v>121</v>
      </c>
      <c r="AT165" s="194" t="s">
        <v>123</v>
      </c>
      <c r="AU165" s="194" t="s">
        <v>82</v>
      </c>
      <c r="AY165" s="14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4" t="s">
        <v>80</v>
      </c>
      <c r="BK165" s="195">
        <f>ROUND(I165*H165,2)</f>
        <v>0</v>
      </c>
      <c r="BL165" s="14" t="s">
        <v>121</v>
      </c>
      <c r="BM165" s="194" t="s">
        <v>640</v>
      </c>
    </row>
    <row r="166" spans="1:65" s="2" customFormat="1" ht="68.25">
      <c r="A166" s="31"/>
      <c r="B166" s="32"/>
      <c r="C166" s="33"/>
      <c r="D166" s="196" t="s">
        <v>129</v>
      </c>
      <c r="E166" s="33"/>
      <c r="F166" s="197" t="s">
        <v>641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2" customFormat="1" ht="33" customHeight="1">
      <c r="A167" s="31"/>
      <c r="B167" s="32"/>
      <c r="C167" s="182" t="s">
        <v>279</v>
      </c>
      <c r="D167" s="182" t="s">
        <v>123</v>
      </c>
      <c r="E167" s="183" t="s">
        <v>642</v>
      </c>
      <c r="F167" s="184" t="s">
        <v>643</v>
      </c>
      <c r="G167" s="185" t="s">
        <v>126</v>
      </c>
      <c r="H167" s="186">
        <v>55</v>
      </c>
      <c r="I167" s="187"/>
      <c r="J167" s="188">
        <f>ROUND(I167*H167,2)</f>
        <v>0</v>
      </c>
      <c r="K167" s="189"/>
      <c r="L167" s="36"/>
      <c r="M167" s="190" t="s">
        <v>1</v>
      </c>
      <c r="N167" s="191" t="s">
        <v>37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121</v>
      </c>
      <c r="AT167" s="194" t="s">
        <v>123</v>
      </c>
      <c r="AU167" s="194" t="s">
        <v>82</v>
      </c>
      <c r="AY167" s="14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80</v>
      </c>
      <c r="BK167" s="195">
        <f>ROUND(I167*H167,2)</f>
        <v>0</v>
      </c>
      <c r="BL167" s="14" t="s">
        <v>121</v>
      </c>
      <c r="BM167" s="194" t="s">
        <v>644</v>
      </c>
    </row>
    <row r="168" spans="1:65" s="2" customFormat="1" ht="68.25">
      <c r="A168" s="31"/>
      <c r="B168" s="32"/>
      <c r="C168" s="33"/>
      <c r="D168" s="196" t="s">
        <v>129</v>
      </c>
      <c r="E168" s="33"/>
      <c r="F168" s="197" t="s">
        <v>645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129</v>
      </c>
      <c r="AU168" s="14" t="s">
        <v>82</v>
      </c>
    </row>
    <row r="169" spans="1:65" s="2" customFormat="1" ht="33" customHeight="1">
      <c r="A169" s="31"/>
      <c r="B169" s="32"/>
      <c r="C169" s="182" t="s">
        <v>283</v>
      </c>
      <c r="D169" s="182" t="s">
        <v>123</v>
      </c>
      <c r="E169" s="183" t="s">
        <v>646</v>
      </c>
      <c r="F169" s="184" t="s">
        <v>647</v>
      </c>
      <c r="G169" s="185" t="s">
        <v>126</v>
      </c>
      <c r="H169" s="186">
        <v>25</v>
      </c>
      <c r="I169" s="187"/>
      <c r="J169" s="188">
        <f>ROUND(I169*H169,2)</f>
        <v>0</v>
      </c>
      <c r="K169" s="189"/>
      <c r="L169" s="36"/>
      <c r="M169" s="190" t="s">
        <v>1</v>
      </c>
      <c r="N169" s="191" t="s">
        <v>37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121</v>
      </c>
      <c r="AT169" s="194" t="s">
        <v>123</v>
      </c>
      <c r="AU169" s="194" t="s">
        <v>82</v>
      </c>
      <c r="AY169" s="14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80</v>
      </c>
      <c r="BK169" s="195">
        <f>ROUND(I169*H169,2)</f>
        <v>0</v>
      </c>
      <c r="BL169" s="14" t="s">
        <v>121</v>
      </c>
      <c r="BM169" s="194" t="s">
        <v>648</v>
      </c>
    </row>
    <row r="170" spans="1:65" s="2" customFormat="1" ht="68.25">
      <c r="A170" s="31"/>
      <c r="B170" s="32"/>
      <c r="C170" s="33"/>
      <c r="D170" s="196" t="s">
        <v>129</v>
      </c>
      <c r="E170" s="33"/>
      <c r="F170" s="197" t="s">
        <v>649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129</v>
      </c>
      <c r="AU170" s="14" t="s">
        <v>82</v>
      </c>
    </row>
    <row r="171" spans="1:65" s="2" customFormat="1" ht="24.2" customHeight="1">
      <c r="A171" s="31"/>
      <c r="B171" s="32"/>
      <c r="C171" s="182" t="s">
        <v>287</v>
      </c>
      <c r="D171" s="182" t="s">
        <v>123</v>
      </c>
      <c r="E171" s="183" t="s">
        <v>650</v>
      </c>
      <c r="F171" s="184" t="s">
        <v>651</v>
      </c>
      <c r="G171" s="185" t="s">
        <v>126</v>
      </c>
      <c r="H171" s="186">
        <v>10</v>
      </c>
      <c r="I171" s="187"/>
      <c r="J171" s="188">
        <f>ROUND(I171*H171,2)</f>
        <v>0</v>
      </c>
      <c r="K171" s="189"/>
      <c r="L171" s="36"/>
      <c r="M171" s="190" t="s">
        <v>1</v>
      </c>
      <c r="N171" s="191" t="s">
        <v>37</v>
      </c>
      <c r="O171" s="68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4" t="s">
        <v>121</v>
      </c>
      <c r="AT171" s="194" t="s">
        <v>123</v>
      </c>
      <c r="AU171" s="194" t="s">
        <v>82</v>
      </c>
      <c r="AY171" s="14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4" t="s">
        <v>80</v>
      </c>
      <c r="BK171" s="195">
        <f>ROUND(I171*H171,2)</f>
        <v>0</v>
      </c>
      <c r="BL171" s="14" t="s">
        <v>121</v>
      </c>
      <c r="BM171" s="194" t="s">
        <v>652</v>
      </c>
    </row>
    <row r="172" spans="1:65" s="2" customFormat="1" ht="68.25">
      <c r="A172" s="31"/>
      <c r="B172" s="32"/>
      <c r="C172" s="33"/>
      <c r="D172" s="196" t="s">
        <v>129</v>
      </c>
      <c r="E172" s="33"/>
      <c r="F172" s="197" t="s">
        <v>653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33" customHeight="1">
      <c r="A173" s="31"/>
      <c r="B173" s="32"/>
      <c r="C173" s="182" t="s">
        <v>291</v>
      </c>
      <c r="D173" s="182" t="s">
        <v>123</v>
      </c>
      <c r="E173" s="183" t="s">
        <v>654</v>
      </c>
      <c r="F173" s="184" t="s">
        <v>655</v>
      </c>
      <c r="G173" s="185" t="s">
        <v>126</v>
      </c>
      <c r="H173" s="186">
        <v>300</v>
      </c>
      <c r="I173" s="187"/>
      <c r="J173" s="188">
        <f>ROUND(I173*H173,2)</f>
        <v>0</v>
      </c>
      <c r="K173" s="189"/>
      <c r="L173" s="36"/>
      <c r="M173" s="190" t="s">
        <v>1</v>
      </c>
      <c r="N173" s="191" t="s">
        <v>37</v>
      </c>
      <c r="O173" s="68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121</v>
      </c>
      <c r="AT173" s="194" t="s">
        <v>123</v>
      </c>
      <c r="AU173" s="194" t="s">
        <v>82</v>
      </c>
      <c r="AY173" s="14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80</v>
      </c>
      <c r="BK173" s="195">
        <f>ROUND(I173*H173,2)</f>
        <v>0</v>
      </c>
      <c r="BL173" s="14" t="s">
        <v>121</v>
      </c>
      <c r="BM173" s="194" t="s">
        <v>656</v>
      </c>
    </row>
    <row r="174" spans="1:65" s="2" customFormat="1" ht="68.25">
      <c r="A174" s="31"/>
      <c r="B174" s="32"/>
      <c r="C174" s="33"/>
      <c r="D174" s="196" t="s">
        <v>129</v>
      </c>
      <c r="E174" s="33"/>
      <c r="F174" s="197" t="s">
        <v>657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33" customHeight="1">
      <c r="A175" s="31"/>
      <c r="B175" s="32"/>
      <c r="C175" s="182" t="s">
        <v>295</v>
      </c>
      <c r="D175" s="182" t="s">
        <v>123</v>
      </c>
      <c r="E175" s="183" t="s">
        <v>658</v>
      </c>
      <c r="F175" s="184" t="s">
        <v>659</v>
      </c>
      <c r="G175" s="185" t="s">
        <v>126</v>
      </c>
      <c r="H175" s="186">
        <v>150</v>
      </c>
      <c r="I175" s="187"/>
      <c r="J175" s="188">
        <f>ROUND(I175*H175,2)</f>
        <v>0</v>
      </c>
      <c r="K175" s="189"/>
      <c r="L175" s="36"/>
      <c r="M175" s="190" t="s">
        <v>1</v>
      </c>
      <c r="N175" s="191" t="s">
        <v>37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121</v>
      </c>
      <c r="AT175" s="194" t="s">
        <v>123</v>
      </c>
      <c r="AU175" s="194" t="s">
        <v>82</v>
      </c>
      <c r="AY175" s="14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80</v>
      </c>
      <c r="BK175" s="195">
        <f>ROUND(I175*H175,2)</f>
        <v>0</v>
      </c>
      <c r="BL175" s="14" t="s">
        <v>121</v>
      </c>
      <c r="BM175" s="194" t="s">
        <v>660</v>
      </c>
    </row>
    <row r="176" spans="1:65" s="2" customFormat="1" ht="68.25">
      <c r="A176" s="31"/>
      <c r="B176" s="32"/>
      <c r="C176" s="33"/>
      <c r="D176" s="196" t="s">
        <v>129</v>
      </c>
      <c r="E176" s="33"/>
      <c r="F176" s="197" t="s">
        <v>661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2" customFormat="1" ht="33" customHeight="1">
      <c r="A177" s="31"/>
      <c r="B177" s="32"/>
      <c r="C177" s="182" t="s">
        <v>299</v>
      </c>
      <c r="D177" s="182" t="s">
        <v>123</v>
      </c>
      <c r="E177" s="183" t="s">
        <v>662</v>
      </c>
      <c r="F177" s="184" t="s">
        <v>663</v>
      </c>
      <c r="G177" s="185" t="s">
        <v>126</v>
      </c>
      <c r="H177" s="186">
        <v>70</v>
      </c>
      <c r="I177" s="187"/>
      <c r="J177" s="188">
        <f>ROUND(I177*H177,2)</f>
        <v>0</v>
      </c>
      <c r="K177" s="189"/>
      <c r="L177" s="36"/>
      <c r="M177" s="190" t="s">
        <v>1</v>
      </c>
      <c r="N177" s="191" t="s">
        <v>37</v>
      </c>
      <c r="O177" s="68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4" t="s">
        <v>121</v>
      </c>
      <c r="AT177" s="194" t="s">
        <v>123</v>
      </c>
      <c r="AU177" s="194" t="s">
        <v>82</v>
      </c>
      <c r="AY177" s="14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4" t="s">
        <v>80</v>
      </c>
      <c r="BK177" s="195">
        <f>ROUND(I177*H177,2)</f>
        <v>0</v>
      </c>
      <c r="BL177" s="14" t="s">
        <v>121</v>
      </c>
      <c r="BM177" s="194" t="s">
        <v>664</v>
      </c>
    </row>
    <row r="178" spans="1:65" s="2" customFormat="1" ht="68.25">
      <c r="A178" s="31"/>
      <c r="B178" s="32"/>
      <c r="C178" s="33"/>
      <c r="D178" s="196" t="s">
        <v>129</v>
      </c>
      <c r="E178" s="33"/>
      <c r="F178" s="197" t="s">
        <v>665</v>
      </c>
      <c r="G178" s="33"/>
      <c r="H178" s="33"/>
      <c r="I178" s="198"/>
      <c r="J178" s="33"/>
      <c r="K178" s="33"/>
      <c r="L178" s="36"/>
      <c r="M178" s="199"/>
      <c r="N178" s="200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129</v>
      </c>
      <c r="AU178" s="14" t="s">
        <v>82</v>
      </c>
    </row>
    <row r="179" spans="1:65" s="2" customFormat="1" ht="33" customHeight="1">
      <c r="A179" s="31"/>
      <c r="B179" s="32"/>
      <c r="C179" s="182" t="s">
        <v>303</v>
      </c>
      <c r="D179" s="182" t="s">
        <v>123</v>
      </c>
      <c r="E179" s="183" t="s">
        <v>666</v>
      </c>
      <c r="F179" s="184" t="s">
        <v>667</v>
      </c>
      <c r="G179" s="185" t="s">
        <v>126</v>
      </c>
      <c r="H179" s="186">
        <v>30</v>
      </c>
      <c r="I179" s="187"/>
      <c r="J179" s="188">
        <f>ROUND(I179*H179,2)</f>
        <v>0</v>
      </c>
      <c r="K179" s="189"/>
      <c r="L179" s="36"/>
      <c r="M179" s="190" t="s">
        <v>1</v>
      </c>
      <c r="N179" s="191" t="s">
        <v>37</v>
      </c>
      <c r="O179" s="68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4" t="s">
        <v>121</v>
      </c>
      <c r="AT179" s="194" t="s">
        <v>123</v>
      </c>
      <c r="AU179" s="194" t="s">
        <v>82</v>
      </c>
      <c r="AY179" s="14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4" t="s">
        <v>80</v>
      </c>
      <c r="BK179" s="195">
        <f>ROUND(I179*H179,2)</f>
        <v>0</v>
      </c>
      <c r="BL179" s="14" t="s">
        <v>121</v>
      </c>
      <c r="BM179" s="194" t="s">
        <v>668</v>
      </c>
    </row>
    <row r="180" spans="1:65" s="2" customFormat="1" ht="68.25">
      <c r="A180" s="31"/>
      <c r="B180" s="32"/>
      <c r="C180" s="33"/>
      <c r="D180" s="196" t="s">
        <v>129</v>
      </c>
      <c r="E180" s="33"/>
      <c r="F180" s="197" t="s">
        <v>669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129</v>
      </c>
      <c r="AU180" s="14" t="s">
        <v>82</v>
      </c>
    </row>
    <row r="181" spans="1:65" s="2" customFormat="1" ht="33" customHeight="1">
      <c r="A181" s="31"/>
      <c r="B181" s="32"/>
      <c r="C181" s="182" t="s">
        <v>307</v>
      </c>
      <c r="D181" s="182" t="s">
        <v>123</v>
      </c>
      <c r="E181" s="183" t="s">
        <v>670</v>
      </c>
      <c r="F181" s="184" t="s">
        <v>671</v>
      </c>
      <c r="G181" s="185" t="s">
        <v>126</v>
      </c>
      <c r="H181" s="186">
        <v>18</v>
      </c>
      <c r="I181" s="187"/>
      <c r="J181" s="188">
        <f>ROUND(I181*H181,2)</f>
        <v>0</v>
      </c>
      <c r="K181" s="189"/>
      <c r="L181" s="36"/>
      <c r="M181" s="190" t="s">
        <v>1</v>
      </c>
      <c r="N181" s="191" t="s">
        <v>37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121</v>
      </c>
      <c r="AT181" s="194" t="s">
        <v>123</v>
      </c>
      <c r="AU181" s="194" t="s">
        <v>82</v>
      </c>
      <c r="AY181" s="14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80</v>
      </c>
      <c r="BK181" s="195">
        <f>ROUND(I181*H181,2)</f>
        <v>0</v>
      </c>
      <c r="BL181" s="14" t="s">
        <v>121</v>
      </c>
      <c r="BM181" s="194" t="s">
        <v>672</v>
      </c>
    </row>
    <row r="182" spans="1:65" s="2" customFormat="1" ht="68.25">
      <c r="A182" s="31"/>
      <c r="B182" s="32"/>
      <c r="C182" s="33"/>
      <c r="D182" s="196" t="s">
        <v>129</v>
      </c>
      <c r="E182" s="33"/>
      <c r="F182" s="197" t="s">
        <v>673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129</v>
      </c>
      <c r="AU182" s="14" t="s">
        <v>82</v>
      </c>
    </row>
    <row r="183" spans="1:65" s="2" customFormat="1" ht="24.2" customHeight="1">
      <c r="A183" s="31"/>
      <c r="B183" s="32"/>
      <c r="C183" s="182" t="s">
        <v>312</v>
      </c>
      <c r="D183" s="182" t="s">
        <v>123</v>
      </c>
      <c r="E183" s="183" t="s">
        <v>674</v>
      </c>
      <c r="F183" s="184" t="s">
        <v>675</v>
      </c>
      <c r="G183" s="185" t="s">
        <v>126</v>
      </c>
      <c r="H183" s="186">
        <v>9</v>
      </c>
      <c r="I183" s="187"/>
      <c r="J183" s="188">
        <f>ROUND(I183*H183,2)</f>
        <v>0</v>
      </c>
      <c r="K183" s="189"/>
      <c r="L183" s="36"/>
      <c r="M183" s="190" t="s">
        <v>1</v>
      </c>
      <c r="N183" s="191" t="s">
        <v>37</v>
      </c>
      <c r="O183" s="68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4" t="s">
        <v>121</v>
      </c>
      <c r="AT183" s="194" t="s">
        <v>123</v>
      </c>
      <c r="AU183" s="194" t="s">
        <v>82</v>
      </c>
      <c r="AY183" s="14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4" t="s">
        <v>80</v>
      </c>
      <c r="BK183" s="195">
        <f>ROUND(I183*H183,2)</f>
        <v>0</v>
      </c>
      <c r="BL183" s="14" t="s">
        <v>121</v>
      </c>
      <c r="BM183" s="194" t="s">
        <v>676</v>
      </c>
    </row>
    <row r="184" spans="1:65" s="2" customFormat="1" ht="68.25">
      <c r="A184" s="31"/>
      <c r="B184" s="32"/>
      <c r="C184" s="33"/>
      <c r="D184" s="196" t="s">
        <v>129</v>
      </c>
      <c r="E184" s="33"/>
      <c r="F184" s="197" t="s">
        <v>677</v>
      </c>
      <c r="G184" s="33"/>
      <c r="H184" s="33"/>
      <c r="I184" s="198"/>
      <c r="J184" s="33"/>
      <c r="K184" s="33"/>
      <c r="L184" s="36"/>
      <c r="M184" s="199"/>
      <c r="N184" s="200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129</v>
      </c>
      <c r="AU184" s="14" t="s">
        <v>82</v>
      </c>
    </row>
    <row r="185" spans="1:65" s="2" customFormat="1" ht="33" customHeight="1">
      <c r="A185" s="31"/>
      <c r="B185" s="32"/>
      <c r="C185" s="182" t="s">
        <v>316</v>
      </c>
      <c r="D185" s="182" t="s">
        <v>123</v>
      </c>
      <c r="E185" s="183" t="s">
        <v>678</v>
      </c>
      <c r="F185" s="184" t="s">
        <v>679</v>
      </c>
      <c r="G185" s="185" t="s">
        <v>126</v>
      </c>
      <c r="H185" s="186">
        <v>340</v>
      </c>
      <c r="I185" s="187"/>
      <c r="J185" s="188">
        <f>ROUND(I185*H185,2)</f>
        <v>0</v>
      </c>
      <c r="K185" s="189"/>
      <c r="L185" s="36"/>
      <c r="M185" s="190" t="s">
        <v>1</v>
      </c>
      <c r="N185" s="191" t="s">
        <v>37</v>
      </c>
      <c r="O185" s="68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4" t="s">
        <v>121</v>
      </c>
      <c r="AT185" s="194" t="s">
        <v>123</v>
      </c>
      <c r="AU185" s="194" t="s">
        <v>82</v>
      </c>
      <c r="AY185" s="14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4" t="s">
        <v>80</v>
      </c>
      <c r="BK185" s="195">
        <f>ROUND(I185*H185,2)</f>
        <v>0</v>
      </c>
      <c r="BL185" s="14" t="s">
        <v>121</v>
      </c>
      <c r="BM185" s="194" t="s">
        <v>680</v>
      </c>
    </row>
    <row r="186" spans="1:65" s="2" customFormat="1" ht="68.25">
      <c r="A186" s="31"/>
      <c r="B186" s="32"/>
      <c r="C186" s="33"/>
      <c r="D186" s="196" t="s">
        <v>129</v>
      </c>
      <c r="E186" s="33"/>
      <c r="F186" s="197" t="s">
        <v>681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129</v>
      </c>
      <c r="AU186" s="14" t="s">
        <v>82</v>
      </c>
    </row>
    <row r="187" spans="1:65" s="2" customFormat="1" ht="33" customHeight="1">
      <c r="A187" s="31"/>
      <c r="B187" s="32"/>
      <c r="C187" s="182" t="s">
        <v>320</v>
      </c>
      <c r="D187" s="182" t="s">
        <v>123</v>
      </c>
      <c r="E187" s="183" t="s">
        <v>682</v>
      </c>
      <c r="F187" s="184" t="s">
        <v>683</v>
      </c>
      <c r="G187" s="185" t="s">
        <v>126</v>
      </c>
      <c r="H187" s="186">
        <v>113</v>
      </c>
      <c r="I187" s="187"/>
      <c r="J187" s="188">
        <f>ROUND(I187*H187,2)</f>
        <v>0</v>
      </c>
      <c r="K187" s="189"/>
      <c r="L187" s="36"/>
      <c r="M187" s="190" t="s">
        <v>1</v>
      </c>
      <c r="N187" s="191" t="s">
        <v>37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121</v>
      </c>
      <c r="AT187" s="194" t="s">
        <v>123</v>
      </c>
      <c r="AU187" s="194" t="s">
        <v>82</v>
      </c>
      <c r="AY187" s="14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80</v>
      </c>
      <c r="BK187" s="195">
        <f>ROUND(I187*H187,2)</f>
        <v>0</v>
      </c>
      <c r="BL187" s="14" t="s">
        <v>121</v>
      </c>
      <c r="BM187" s="194" t="s">
        <v>684</v>
      </c>
    </row>
    <row r="188" spans="1:65" s="2" customFormat="1" ht="68.25">
      <c r="A188" s="31"/>
      <c r="B188" s="32"/>
      <c r="C188" s="33"/>
      <c r="D188" s="196" t="s">
        <v>129</v>
      </c>
      <c r="E188" s="33"/>
      <c r="F188" s="197" t="s">
        <v>685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82</v>
      </c>
    </row>
    <row r="189" spans="1:65" s="2" customFormat="1" ht="33" customHeight="1">
      <c r="A189" s="31"/>
      <c r="B189" s="32"/>
      <c r="C189" s="182" t="s">
        <v>324</v>
      </c>
      <c r="D189" s="182" t="s">
        <v>123</v>
      </c>
      <c r="E189" s="183" t="s">
        <v>686</v>
      </c>
      <c r="F189" s="184" t="s">
        <v>687</v>
      </c>
      <c r="G189" s="185" t="s">
        <v>126</v>
      </c>
      <c r="H189" s="186">
        <v>50</v>
      </c>
      <c r="I189" s="187"/>
      <c r="J189" s="188">
        <f>ROUND(I189*H189,2)</f>
        <v>0</v>
      </c>
      <c r="K189" s="189"/>
      <c r="L189" s="36"/>
      <c r="M189" s="190" t="s">
        <v>1</v>
      </c>
      <c r="N189" s="191" t="s">
        <v>37</v>
      </c>
      <c r="O189" s="68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4" t="s">
        <v>121</v>
      </c>
      <c r="AT189" s="194" t="s">
        <v>123</v>
      </c>
      <c r="AU189" s="194" t="s">
        <v>82</v>
      </c>
      <c r="AY189" s="14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4" t="s">
        <v>80</v>
      </c>
      <c r="BK189" s="195">
        <f>ROUND(I189*H189,2)</f>
        <v>0</v>
      </c>
      <c r="BL189" s="14" t="s">
        <v>121</v>
      </c>
      <c r="BM189" s="194" t="s">
        <v>688</v>
      </c>
    </row>
    <row r="190" spans="1:65" s="2" customFormat="1" ht="68.25">
      <c r="A190" s="31"/>
      <c r="B190" s="32"/>
      <c r="C190" s="33"/>
      <c r="D190" s="196" t="s">
        <v>129</v>
      </c>
      <c r="E190" s="33"/>
      <c r="F190" s="197" t="s">
        <v>689</v>
      </c>
      <c r="G190" s="33"/>
      <c r="H190" s="33"/>
      <c r="I190" s="198"/>
      <c r="J190" s="33"/>
      <c r="K190" s="33"/>
      <c r="L190" s="36"/>
      <c r="M190" s="199"/>
      <c r="N190" s="200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129</v>
      </c>
      <c r="AU190" s="14" t="s">
        <v>82</v>
      </c>
    </row>
    <row r="191" spans="1:65" s="2" customFormat="1" ht="33" customHeight="1">
      <c r="A191" s="31"/>
      <c r="B191" s="32"/>
      <c r="C191" s="182" t="s">
        <v>328</v>
      </c>
      <c r="D191" s="182" t="s">
        <v>123</v>
      </c>
      <c r="E191" s="183" t="s">
        <v>690</v>
      </c>
      <c r="F191" s="184" t="s">
        <v>691</v>
      </c>
      <c r="G191" s="185" t="s">
        <v>126</v>
      </c>
      <c r="H191" s="186">
        <v>25</v>
      </c>
      <c r="I191" s="187"/>
      <c r="J191" s="188">
        <f>ROUND(I191*H191,2)</f>
        <v>0</v>
      </c>
      <c r="K191" s="189"/>
      <c r="L191" s="36"/>
      <c r="M191" s="190" t="s">
        <v>1</v>
      </c>
      <c r="N191" s="191" t="s">
        <v>37</v>
      </c>
      <c r="O191" s="68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4" t="s">
        <v>121</v>
      </c>
      <c r="AT191" s="194" t="s">
        <v>123</v>
      </c>
      <c r="AU191" s="194" t="s">
        <v>82</v>
      </c>
      <c r="AY191" s="14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4" t="s">
        <v>80</v>
      </c>
      <c r="BK191" s="195">
        <f>ROUND(I191*H191,2)</f>
        <v>0</v>
      </c>
      <c r="BL191" s="14" t="s">
        <v>121</v>
      </c>
      <c r="BM191" s="194" t="s">
        <v>692</v>
      </c>
    </row>
    <row r="192" spans="1:65" s="2" customFormat="1" ht="68.25">
      <c r="A192" s="31"/>
      <c r="B192" s="32"/>
      <c r="C192" s="33"/>
      <c r="D192" s="196" t="s">
        <v>129</v>
      </c>
      <c r="E192" s="33"/>
      <c r="F192" s="197" t="s">
        <v>693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129</v>
      </c>
      <c r="AU192" s="14" t="s">
        <v>82</v>
      </c>
    </row>
    <row r="193" spans="1:65" s="2" customFormat="1" ht="33" customHeight="1">
      <c r="A193" s="31"/>
      <c r="B193" s="32"/>
      <c r="C193" s="182" t="s">
        <v>332</v>
      </c>
      <c r="D193" s="182" t="s">
        <v>123</v>
      </c>
      <c r="E193" s="183" t="s">
        <v>694</v>
      </c>
      <c r="F193" s="184" t="s">
        <v>695</v>
      </c>
      <c r="G193" s="185" t="s">
        <v>126</v>
      </c>
      <c r="H193" s="186">
        <v>10</v>
      </c>
      <c r="I193" s="187"/>
      <c r="J193" s="188">
        <f>ROUND(I193*H193,2)</f>
        <v>0</v>
      </c>
      <c r="K193" s="189"/>
      <c r="L193" s="36"/>
      <c r="M193" s="190" t="s">
        <v>1</v>
      </c>
      <c r="N193" s="191" t="s">
        <v>37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121</v>
      </c>
      <c r="AT193" s="194" t="s">
        <v>123</v>
      </c>
      <c r="AU193" s="194" t="s">
        <v>82</v>
      </c>
      <c r="AY193" s="14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80</v>
      </c>
      <c r="BK193" s="195">
        <f>ROUND(I193*H193,2)</f>
        <v>0</v>
      </c>
      <c r="BL193" s="14" t="s">
        <v>121</v>
      </c>
      <c r="BM193" s="194" t="s">
        <v>696</v>
      </c>
    </row>
    <row r="194" spans="1:65" s="2" customFormat="1" ht="68.25">
      <c r="A194" s="31"/>
      <c r="B194" s="32"/>
      <c r="C194" s="33"/>
      <c r="D194" s="196" t="s">
        <v>129</v>
      </c>
      <c r="E194" s="33"/>
      <c r="F194" s="197" t="s">
        <v>697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129</v>
      </c>
      <c r="AU194" s="14" t="s">
        <v>82</v>
      </c>
    </row>
    <row r="195" spans="1:65" s="2" customFormat="1" ht="24.2" customHeight="1">
      <c r="A195" s="31"/>
      <c r="B195" s="32"/>
      <c r="C195" s="182" t="s">
        <v>336</v>
      </c>
      <c r="D195" s="182" t="s">
        <v>123</v>
      </c>
      <c r="E195" s="183" t="s">
        <v>698</v>
      </c>
      <c r="F195" s="184" t="s">
        <v>699</v>
      </c>
      <c r="G195" s="185" t="s">
        <v>126</v>
      </c>
      <c r="H195" s="186">
        <v>9</v>
      </c>
      <c r="I195" s="187"/>
      <c r="J195" s="188">
        <f>ROUND(I195*H195,2)</f>
        <v>0</v>
      </c>
      <c r="K195" s="189"/>
      <c r="L195" s="36"/>
      <c r="M195" s="190" t="s">
        <v>1</v>
      </c>
      <c r="N195" s="191" t="s">
        <v>37</v>
      </c>
      <c r="O195" s="68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4" t="s">
        <v>121</v>
      </c>
      <c r="AT195" s="194" t="s">
        <v>123</v>
      </c>
      <c r="AU195" s="194" t="s">
        <v>82</v>
      </c>
      <c r="AY195" s="14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4" t="s">
        <v>80</v>
      </c>
      <c r="BK195" s="195">
        <f>ROUND(I195*H195,2)</f>
        <v>0</v>
      </c>
      <c r="BL195" s="14" t="s">
        <v>121</v>
      </c>
      <c r="BM195" s="194" t="s">
        <v>700</v>
      </c>
    </row>
    <row r="196" spans="1:65" s="2" customFormat="1" ht="68.25">
      <c r="A196" s="31"/>
      <c r="B196" s="32"/>
      <c r="C196" s="33"/>
      <c r="D196" s="196" t="s">
        <v>129</v>
      </c>
      <c r="E196" s="33"/>
      <c r="F196" s="197" t="s">
        <v>701</v>
      </c>
      <c r="G196" s="33"/>
      <c r="H196" s="33"/>
      <c r="I196" s="198"/>
      <c r="J196" s="33"/>
      <c r="K196" s="33"/>
      <c r="L196" s="36"/>
      <c r="M196" s="199"/>
      <c r="N196" s="200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129</v>
      </c>
      <c r="AU196" s="14" t="s">
        <v>82</v>
      </c>
    </row>
    <row r="197" spans="1:65" s="2" customFormat="1" ht="33" customHeight="1">
      <c r="A197" s="31"/>
      <c r="B197" s="32"/>
      <c r="C197" s="182" t="s">
        <v>340</v>
      </c>
      <c r="D197" s="182" t="s">
        <v>123</v>
      </c>
      <c r="E197" s="183" t="s">
        <v>702</v>
      </c>
      <c r="F197" s="184" t="s">
        <v>703</v>
      </c>
      <c r="G197" s="185" t="s">
        <v>126</v>
      </c>
      <c r="H197" s="186">
        <v>340</v>
      </c>
      <c r="I197" s="187"/>
      <c r="J197" s="188">
        <f>ROUND(I197*H197,2)</f>
        <v>0</v>
      </c>
      <c r="K197" s="189"/>
      <c r="L197" s="36"/>
      <c r="M197" s="190" t="s">
        <v>1</v>
      </c>
      <c r="N197" s="191" t="s">
        <v>37</v>
      </c>
      <c r="O197" s="68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4" t="s">
        <v>121</v>
      </c>
      <c r="AT197" s="194" t="s">
        <v>123</v>
      </c>
      <c r="AU197" s="194" t="s">
        <v>82</v>
      </c>
      <c r="AY197" s="14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4" t="s">
        <v>80</v>
      </c>
      <c r="BK197" s="195">
        <f>ROUND(I197*H197,2)</f>
        <v>0</v>
      </c>
      <c r="BL197" s="14" t="s">
        <v>121</v>
      </c>
      <c r="BM197" s="194" t="s">
        <v>704</v>
      </c>
    </row>
    <row r="198" spans="1:65" s="2" customFormat="1" ht="68.25">
      <c r="A198" s="31"/>
      <c r="B198" s="32"/>
      <c r="C198" s="33"/>
      <c r="D198" s="196" t="s">
        <v>129</v>
      </c>
      <c r="E198" s="33"/>
      <c r="F198" s="197" t="s">
        <v>705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129</v>
      </c>
      <c r="AU198" s="14" t="s">
        <v>82</v>
      </c>
    </row>
    <row r="199" spans="1:65" s="2" customFormat="1" ht="33" customHeight="1">
      <c r="A199" s="31"/>
      <c r="B199" s="32"/>
      <c r="C199" s="182" t="s">
        <v>344</v>
      </c>
      <c r="D199" s="182" t="s">
        <v>123</v>
      </c>
      <c r="E199" s="183" t="s">
        <v>706</v>
      </c>
      <c r="F199" s="184" t="s">
        <v>707</v>
      </c>
      <c r="G199" s="185" t="s">
        <v>126</v>
      </c>
      <c r="H199" s="186">
        <v>150</v>
      </c>
      <c r="I199" s="187"/>
      <c r="J199" s="188">
        <f>ROUND(I199*H199,2)</f>
        <v>0</v>
      </c>
      <c r="K199" s="189"/>
      <c r="L199" s="36"/>
      <c r="M199" s="190" t="s">
        <v>1</v>
      </c>
      <c r="N199" s="191" t="s">
        <v>37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121</v>
      </c>
      <c r="AT199" s="194" t="s">
        <v>123</v>
      </c>
      <c r="AU199" s="194" t="s">
        <v>82</v>
      </c>
      <c r="AY199" s="14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80</v>
      </c>
      <c r="BK199" s="195">
        <f>ROUND(I199*H199,2)</f>
        <v>0</v>
      </c>
      <c r="BL199" s="14" t="s">
        <v>121</v>
      </c>
      <c r="BM199" s="194" t="s">
        <v>708</v>
      </c>
    </row>
    <row r="200" spans="1:65" s="2" customFormat="1" ht="68.25">
      <c r="A200" s="31"/>
      <c r="B200" s="32"/>
      <c r="C200" s="33"/>
      <c r="D200" s="196" t="s">
        <v>129</v>
      </c>
      <c r="E200" s="33"/>
      <c r="F200" s="197" t="s">
        <v>709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129</v>
      </c>
      <c r="AU200" s="14" t="s">
        <v>82</v>
      </c>
    </row>
    <row r="201" spans="1:65" s="2" customFormat="1" ht="33" customHeight="1">
      <c r="A201" s="31"/>
      <c r="B201" s="32"/>
      <c r="C201" s="182" t="s">
        <v>348</v>
      </c>
      <c r="D201" s="182" t="s">
        <v>123</v>
      </c>
      <c r="E201" s="183" t="s">
        <v>710</v>
      </c>
      <c r="F201" s="184" t="s">
        <v>711</v>
      </c>
      <c r="G201" s="185" t="s">
        <v>126</v>
      </c>
      <c r="H201" s="186">
        <v>70</v>
      </c>
      <c r="I201" s="187"/>
      <c r="J201" s="188">
        <f>ROUND(I201*H201,2)</f>
        <v>0</v>
      </c>
      <c r="K201" s="189"/>
      <c r="L201" s="36"/>
      <c r="M201" s="190" t="s">
        <v>1</v>
      </c>
      <c r="N201" s="191" t="s">
        <v>37</v>
      </c>
      <c r="O201" s="68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4" t="s">
        <v>121</v>
      </c>
      <c r="AT201" s="194" t="s">
        <v>123</v>
      </c>
      <c r="AU201" s="194" t="s">
        <v>82</v>
      </c>
      <c r="AY201" s="14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4" t="s">
        <v>80</v>
      </c>
      <c r="BK201" s="195">
        <f>ROUND(I201*H201,2)</f>
        <v>0</v>
      </c>
      <c r="BL201" s="14" t="s">
        <v>121</v>
      </c>
      <c r="BM201" s="194" t="s">
        <v>712</v>
      </c>
    </row>
    <row r="202" spans="1:65" s="2" customFormat="1" ht="68.25">
      <c r="A202" s="31"/>
      <c r="B202" s="32"/>
      <c r="C202" s="33"/>
      <c r="D202" s="196" t="s">
        <v>129</v>
      </c>
      <c r="E202" s="33"/>
      <c r="F202" s="197" t="s">
        <v>713</v>
      </c>
      <c r="G202" s="33"/>
      <c r="H202" s="33"/>
      <c r="I202" s="198"/>
      <c r="J202" s="33"/>
      <c r="K202" s="33"/>
      <c r="L202" s="36"/>
      <c r="M202" s="199"/>
      <c r="N202" s="200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129</v>
      </c>
      <c r="AU202" s="14" t="s">
        <v>82</v>
      </c>
    </row>
    <row r="203" spans="1:65" s="2" customFormat="1" ht="33" customHeight="1">
      <c r="A203" s="31"/>
      <c r="B203" s="32"/>
      <c r="C203" s="182" t="s">
        <v>352</v>
      </c>
      <c r="D203" s="182" t="s">
        <v>123</v>
      </c>
      <c r="E203" s="183" t="s">
        <v>714</v>
      </c>
      <c r="F203" s="184" t="s">
        <v>715</v>
      </c>
      <c r="G203" s="185" t="s">
        <v>126</v>
      </c>
      <c r="H203" s="186">
        <v>30</v>
      </c>
      <c r="I203" s="187"/>
      <c r="J203" s="188">
        <f>ROUND(I203*H203,2)</f>
        <v>0</v>
      </c>
      <c r="K203" s="189"/>
      <c r="L203" s="36"/>
      <c r="M203" s="190" t="s">
        <v>1</v>
      </c>
      <c r="N203" s="191" t="s">
        <v>37</v>
      </c>
      <c r="O203" s="68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4" t="s">
        <v>121</v>
      </c>
      <c r="AT203" s="194" t="s">
        <v>123</v>
      </c>
      <c r="AU203" s="194" t="s">
        <v>82</v>
      </c>
      <c r="AY203" s="14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4" t="s">
        <v>80</v>
      </c>
      <c r="BK203" s="195">
        <f>ROUND(I203*H203,2)</f>
        <v>0</v>
      </c>
      <c r="BL203" s="14" t="s">
        <v>121</v>
      </c>
      <c r="BM203" s="194" t="s">
        <v>716</v>
      </c>
    </row>
    <row r="204" spans="1:65" s="2" customFormat="1" ht="68.25">
      <c r="A204" s="31"/>
      <c r="B204" s="32"/>
      <c r="C204" s="33"/>
      <c r="D204" s="196" t="s">
        <v>129</v>
      </c>
      <c r="E204" s="33"/>
      <c r="F204" s="197" t="s">
        <v>717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129</v>
      </c>
      <c r="AU204" s="14" t="s">
        <v>82</v>
      </c>
    </row>
    <row r="205" spans="1:65" s="2" customFormat="1" ht="33" customHeight="1">
      <c r="A205" s="31"/>
      <c r="B205" s="32"/>
      <c r="C205" s="182" t="s">
        <v>356</v>
      </c>
      <c r="D205" s="182" t="s">
        <v>123</v>
      </c>
      <c r="E205" s="183" t="s">
        <v>718</v>
      </c>
      <c r="F205" s="184" t="s">
        <v>719</v>
      </c>
      <c r="G205" s="185" t="s">
        <v>126</v>
      </c>
      <c r="H205" s="186">
        <v>12</v>
      </c>
      <c r="I205" s="187"/>
      <c r="J205" s="188">
        <f>ROUND(I205*H205,2)</f>
        <v>0</v>
      </c>
      <c r="K205" s="189"/>
      <c r="L205" s="36"/>
      <c r="M205" s="190" t="s">
        <v>1</v>
      </c>
      <c r="N205" s="191" t="s">
        <v>37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121</v>
      </c>
      <c r="AT205" s="194" t="s">
        <v>123</v>
      </c>
      <c r="AU205" s="194" t="s">
        <v>82</v>
      </c>
      <c r="AY205" s="14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80</v>
      </c>
      <c r="BK205" s="195">
        <f>ROUND(I205*H205,2)</f>
        <v>0</v>
      </c>
      <c r="BL205" s="14" t="s">
        <v>121</v>
      </c>
      <c r="BM205" s="194" t="s">
        <v>720</v>
      </c>
    </row>
    <row r="206" spans="1:65" s="2" customFormat="1" ht="68.25">
      <c r="A206" s="31"/>
      <c r="B206" s="32"/>
      <c r="C206" s="33"/>
      <c r="D206" s="196" t="s">
        <v>129</v>
      </c>
      <c r="E206" s="33"/>
      <c r="F206" s="197" t="s">
        <v>721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129</v>
      </c>
      <c r="AU206" s="14" t="s">
        <v>82</v>
      </c>
    </row>
    <row r="207" spans="1:65" s="2" customFormat="1" ht="24.2" customHeight="1">
      <c r="A207" s="31"/>
      <c r="B207" s="32"/>
      <c r="C207" s="182" t="s">
        <v>360</v>
      </c>
      <c r="D207" s="182" t="s">
        <v>123</v>
      </c>
      <c r="E207" s="183" t="s">
        <v>722</v>
      </c>
      <c r="F207" s="184" t="s">
        <v>723</v>
      </c>
      <c r="G207" s="185" t="s">
        <v>126</v>
      </c>
      <c r="H207" s="186">
        <v>9</v>
      </c>
      <c r="I207" s="187"/>
      <c r="J207" s="188">
        <f>ROUND(I207*H207,2)</f>
        <v>0</v>
      </c>
      <c r="K207" s="189"/>
      <c r="L207" s="36"/>
      <c r="M207" s="190" t="s">
        <v>1</v>
      </c>
      <c r="N207" s="191" t="s">
        <v>37</v>
      </c>
      <c r="O207" s="68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4" t="s">
        <v>121</v>
      </c>
      <c r="AT207" s="194" t="s">
        <v>123</v>
      </c>
      <c r="AU207" s="194" t="s">
        <v>82</v>
      </c>
      <c r="AY207" s="14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4" t="s">
        <v>80</v>
      </c>
      <c r="BK207" s="195">
        <f>ROUND(I207*H207,2)</f>
        <v>0</v>
      </c>
      <c r="BL207" s="14" t="s">
        <v>121</v>
      </c>
      <c r="BM207" s="194" t="s">
        <v>724</v>
      </c>
    </row>
    <row r="208" spans="1:65" s="2" customFormat="1" ht="68.25">
      <c r="A208" s="31"/>
      <c r="B208" s="32"/>
      <c r="C208" s="33"/>
      <c r="D208" s="196" t="s">
        <v>129</v>
      </c>
      <c r="E208" s="33"/>
      <c r="F208" s="197" t="s">
        <v>725</v>
      </c>
      <c r="G208" s="33"/>
      <c r="H208" s="33"/>
      <c r="I208" s="198"/>
      <c r="J208" s="33"/>
      <c r="K208" s="33"/>
      <c r="L208" s="36"/>
      <c r="M208" s="199"/>
      <c r="N208" s="200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129</v>
      </c>
      <c r="AU208" s="14" t="s">
        <v>82</v>
      </c>
    </row>
    <row r="209" spans="1:65" s="2" customFormat="1" ht="21.75" customHeight="1">
      <c r="A209" s="31"/>
      <c r="B209" s="32"/>
      <c r="C209" s="182" t="s">
        <v>364</v>
      </c>
      <c r="D209" s="182" t="s">
        <v>123</v>
      </c>
      <c r="E209" s="183" t="s">
        <v>726</v>
      </c>
      <c r="F209" s="184" t="s">
        <v>727</v>
      </c>
      <c r="G209" s="185" t="s">
        <v>126</v>
      </c>
      <c r="H209" s="186">
        <v>30</v>
      </c>
      <c r="I209" s="187"/>
      <c r="J209" s="188">
        <f>ROUND(I209*H209,2)</f>
        <v>0</v>
      </c>
      <c r="K209" s="189"/>
      <c r="L209" s="36"/>
      <c r="M209" s="190" t="s">
        <v>1</v>
      </c>
      <c r="N209" s="191" t="s">
        <v>37</v>
      </c>
      <c r="O209" s="68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4" t="s">
        <v>121</v>
      </c>
      <c r="AT209" s="194" t="s">
        <v>123</v>
      </c>
      <c r="AU209" s="194" t="s">
        <v>82</v>
      </c>
      <c r="AY209" s="14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4" t="s">
        <v>80</v>
      </c>
      <c r="BK209" s="195">
        <f>ROUND(I209*H209,2)</f>
        <v>0</v>
      </c>
      <c r="BL209" s="14" t="s">
        <v>121</v>
      </c>
      <c r="BM209" s="194" t="s">
        <v>728</v>
      </c>
    </row>
    <row r="210" spans="1:65" s="2" customFormat="1" ht="58.5">
      <c r="A210" s="31"/>
      <c r="B210" s="32"/>
      <c r="C210" s="33"/>
      <c r="D210" s="196" t="s">
        <v>129</v>
      </c>
      <c r="E210" s="33"/>
      <c r="F210" s="197" t="s">
        <v>729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129</v>
      </c>
      <c r="AU210" s="14" t="s">
        <v>82</v>
      </c>
    </row>
    <row r="211" spans="1:65" s="2" customFormat="1" ht="24.2" customHeight="1">
      <c r="A211" s="31"/>
      <c r="B211" s="32"/>
      <c r="C211" s="182" t="s">
        <v>369</v>
      </c>
      <c r="D211" s="182" t="s">
        <v>123</v>
      </c>
      <c r="E211" s="183" t="s">
        <v>730</v>
      </c>
      <c r="F211" s="184" t="s">
        <v>731</v>
      </c>
      <c r="G211" s="185" t="s">
        <v>126</v>
      </c>
      <c r="H211" s="186">
        <v>30</v>
      </c>
      <c r="I211" s="187"/>
      <c r="J211" s="188">
        <f>ROUND(I211*H211,2)</f>
        <v>0</v>
      </c>
      <c r="K211" s="189"/>
      <c r="L211" s="36"/>
      <c r="M211" s="190" t="s">
        <v>1</v>
      </c>
      <c r="N211" s="191" t="s">
        <v>37</v>
      </c>
      <c r="O211" s="68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121</v>
      </c>
      <c r="AT211" s="194" t="s">
        <v>123</v>
      </c>
      <c r="AU211" s="194" t="s">
        <v>82</v>
      </c>
      <c r="AY211" s="14" t="s">
        <v>122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80</v>
      </c>
      <c r="BK211" s="195">
        <f>ROUND(I211*H211,2)</f>
        <v>0</v>
      </c>
      <c r="BL211" s="14" t="s">
        <v>121</v>
      </c>
      <c r="BM211" s="194" t="s">
        <v>732</v>
      </c>
    </row>
    <row r="212" spans="1:65" s="2" customFormat="1" ht="58.5">
      <c r="A212" s="31"/>
      <c r="B212" s="32"/>
      <c r="C212" s="33"/>
      <c r="D212" s="196" t="s">
        <v>129</v>
      </c>
      <c r="E212" s="33"/>
      <c r="F212" s="197" t="s">
        <v>733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129</v>
      </c>
      <c r="AU212" s="14" t="s">
        <v>82</v>
      </c>
    </row>
    <row r="213" spans="1:65" s="2" customFormat="1" ht="24.2" customHeight="1">
      <c r="A213" s="31"/>
      <c r="B213" s="32"/>
      <c r="C213" s="182" t="s">
        <v>373</v>
      </c>
      <c r="D213" s="182" t="s">
        <v>123</v>
      </c>
      <c r="E213" s="183" t="s">
        <v>734</v>
      </c>
      <c r="F213" s="184" t="s">
        <v>735</v>
      </c>
      <c r="G213" s="185" t="s">
        <v>126</v>
      </c>
      <c r="H213" s="186">
        <v>30</v>
      </c>
      <c r="I213" s="187"/>
      <c r="J213" s="188">
        <f>ROUND(I213*H213,2)</f>
        <v>0</v>
      </c>
      <c r="K213" s="189"/>
      <c r="L213" s="36"/>
      <c r="M213" s="190" t="s">
        <v>1</v>
      </c>
      <c r="N213" s="191" t="s">
        <v>37</v>
      </c>
      <c r="O213" s="68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4" t="s">
        <v>121</v>
      </c>
      <c r="AT213" s="194" t="s">
        <v>123</v>
      </c>
      <c r="AU213" s="194" t="s">
        <v>82</v>
      </c>
      <c r="AY213" s="14" t="s">
        <v>122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4" t="s">
        <v>80</v>
      </c>
      <c r="BK213" s="195">
        <f>ROUND(I213*H213,2)</f>
        <v>0</v>
      </c>
      <c r="BL213" s="14" t="s">
        <v>121</v>
      </c>
      <c r="BM213" s="194" t="s">
        <v>736</v>
      </c>
    </row>
    <row r="214" spans="1:65" s="2" customFormat="1" ht="58.5">
      <c r="A214" s="31"/>
      <c r="B214" s="32"/>
      <c r="C214" s="33"/>
      <c r="D214" s="196" t="s">
        <v>129</v>
      </c>
      <c r="E214" s="33"/>
      <c r="F214" s="197" t="s">
        <v>737</v>
      </c>
      <c r="G214" s="33"/>
      <c r="H214" s="33"/>
      <c r="I214" s="198"/>
      <c r="J214" s="33"/>
      <c r="K214" s="33"/>
      <c r="L214" s="36"/>
      <c r="M214" s="199"/>
      <c r="N214" s="20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129</v>
      </c>
      <c r="AU214" s="14" t="s">
        <v>82</v>
      </c>
    </row>
    <row r="215" spans="1:65" s="2" customFormat="1" ht="24.2" customHeight="1">
      <c r="A215" s="31"/>
      <c r="B215" s="32"/>
      <c r="C215" s="182" t="s">
        <v>377</v>
      </c>
      <c r="D215" s="182" t="s">
        <v>123</v>
      </c>
      <c r="E215" s="183" t="s">
        <v>738</v>
      </c>
      <c r="F215" s="184" t="s">
        <v>739</v>
      </c>
      <c r="G215" s="185" t="s">
        <v>126</v>
      </c>
      <c r="H215" s="186">
        <v>30</v>
      </c>
      <c r="I215" s="187"/>
      <c r="J215" s="188">
        <f>ROUND(I215*H215,2)</f>
        <v>0</v>
      </c>
      <c r="K215" s="189"/>
      <c r="L215" s="36"/>
      <c r="M215" s="190" t="s">
        <v>1</v>
      </c>
      <c r="N215" s="191" t="s">
        <v>37</v>
      </c>
      <c r="O215" s="68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4" t="s">
        <v>121</v>
      </c>
      <c r="AT215" s="194" t="s">
        <v>123</v>
      </c>
      <c r="AU215" s="194" t="s">
        <v>82</v>
      </c>
      <c r="AY215" s="14" t="s">
        <v>122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4" t="s">
        <v>80</v>
      </c>
      <c r="BK215" s="195">
        <f>ROUND(I215*H215,2)</f>
        <v>0</v>
      </c>
      <c r="BL215" s="14" t="s">
        <v>121</v>
      </c>
      <c r="BM215" s="194" t="s">
        <v>740</v>
      </c>
    </row>
    <row r="216" spans="1:65" s="2" customFormat="1" ht="58.5">
      <c r="A216" s="31"/>
      <c r="B216" s="32"/>
      <c r="C216" s="33"/>
      <c r="D216" s="196" t="s">
        <v>129</v>
      </c>
      <c r="E216" s="33"/>
      <c r="F216" s="197" t="s">
        <v>741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129</v>
      </c>
      <c r="AU216" s="14" t="s">
        <v>82</v>
      </c>
    </row>
    <row r="217" spans="1:65" s="2" customFormat="1" ht="21.75" customHeight="1">
      <c r="A217" s="31"/>
      <c r="B217" s="32"/>
      <c r="C217" s="182" t="s">
        <v>381</v>
      </c>
      <c r="D217" s="182" t="s">
        <v>123</v>
      </c>
      <c r="E217" s="183" t="s">
        <v>742</v>
      </c>
      <c r="F217" s="184" t="s">
        <v>743</v>
      </c>
      <c r="G217" s="185" t="s">
        <v>126</v>
      </c>
      <c r="H217" s="186">
        <v>15</v>
      </c>
      <c r="I217" s="187"/>
      <c r="J217" s="188">
        <f>ROUND(I217*H217,2)</f>
        <v>0</v>
      </c>
      <c r="K217" s="189"/>
      <c r="L217" s="36"/>
      <c r="M217" s="190" t="s">
        <v>1</v>
      </c>
      <c r="N217" s="191" t="s">
        <v>37</v>
      </c>
      <c r="O217" s="68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121</v>
      </c>
      <c r="AT217" s="194" t="s">
        <v>123</v>
      </c>
      <c r="AU217" s="194" t="s">
        <v>82</v>
      </c>
      <c r="AY217" s="14" t="s">
        <v>122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4" t="s">
        <v>80</v>
      </c>
      <c r="BK217" s="195">
        <f>ROUND(I217*H217,2)</f>
        <v>0</v>
      </c>
      <c r="BL217" s="14" t="s">
        <v>121</v>
      </c>
      <c r="BM217" s="194" t="s">
        <v>744</v>
      </c>
    </row>
    <row r="218" spans="1:65" s="2" customFormat="1" ht="58.5">
      <c r="A218" s="31"/>
      <c r="B218" s="32"/>
      <c r="C218" s="33"/>
      <c r="D218" s="196" t="s">
        <v>129</v>
      </c>
      <c r="E218" s="33"/>
      <c r="F218" s="197" t="s">
        <v>745</v>
      </c>
      <c r="G218" s="33"/>
      <c r="H218" s="33"/>
      <c r="I218" s="198"/>
      <c r="J218" s="33"/>
      <c r="K218" s="33"/>
      <c r="L218" s="36"/>
      <c r="M218" s="199"/>
      <c r="N218" s="200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129</v>
      </c>
      <c r="AU218" s="14" t="s">
        <v>82</v>
      </c>
    </row>
    <row r="219" spans="1:65" s="2" customFormat="1" ht="24.2" customHeight="1">
      <c r="A219" s="31"/>
      <c r="B219" s="32"/>
      <c r="C219" s="182" t="s">
        <v>385</v>
      </c>
      <c r="D219" s="182" t="s">
        <v>123</v>
      </c>
      <c r="E219" s="183" t="s">
        <v>746</v>
      </c>
      <c r="F219" s="184" t="s">
        <v>747</v>
      </c>
      <c r="G219" s="185" t="s">
        <v>126</v>
      </c>
      <c r="H219" s="186">
        <v>1121</v>
      </c>
      <c r="I219" s="187"/>
      <c r="J219" s="188">
        <f>ROUND(I219*H219,2)</f>
        <v>0</v>
      </c>
      <c r="K219" s="189"/>
      <c r="L219" s="36"/>
      <c r="M219" s="190" t="s">
        <v>1</v>
      </c>
      <c r="N219" s="191" t="s">
        <v>37</v>
      </c>
      <c r="O219" s="68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4" t="s">
        <v>121</v>
      </c>
      <c r="AT219" s="194" t="s">
        <v>123</v>
      </c>
      <c r="AU219" s="194" t="s">
        <v>82</v>
      </c>
      <c r="AY219" s="14" t="s">
        <v>122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4" t="s">
        <v>80</v>
      </c>
      <c r="BK219" s="195">
        <f>ROUND(I219*H219,2)</f>
        <v>0</v>
      </c>
      <c r="BL219" s="14" t="s">
        <v>121</v>
      </c>
      <c r="BM219" s="194" t="s">
        <v>748</v>
      </c>
    </row>
    <row r="220" spans="1:65" s="2" customFormat="1" ht="39">
      <c r="A220" s="31"/>
      <c r="B220" s="32"/>
      <c r="C220" s="33"/>
      <c r="D220" s="196" t="s">
        <v>129</v>
      </c>
      <c r="E220" s="33"/>
      <c r="F220" s="197" t="s">
        <v>749</v>
      </c>
      <c r="G220" s="33"/>
      <c r="H220" s="33"/>
      <c r="I220" s="198"/>
      <c r="J220" s="33"/>
      <c r="K220" s="33"/>
      <c r="L220" s="36"/>
      <c r="M220" s="199"/>
      <c r="N220" s="200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129</v>
      </c>
      <c r="AU220" s="14" t="s">
        <v>82</v>
      </c>
    </row>
    <row r="221" spans="1:65" s="2" customFormat="1" ht="24.2" customHeight="1">
      <c r="A221" s="31"/>
      <c r="B221" s="32"/>
      <c r="C221" s="182" t="s">
        <v>391</v>
      </c>
      <c r="D221" s="182" t="s">
        <v>123</v>
      </c>
      <c r="E221" s="183" t="s">
        <v>750</v>
      </c>
      <c r="F221" s="184" t="s">
        <v>751</v>
      </c>
      <c r="G221" s="185" t="s">
        <v>126</v>
      </c>
      <c r="H221" s="186">
        <v>750</v>
      </c>
      <c r="I221" s="187"/>
      <c r="J221" s="188">
        <f>ROUND(I221*H221,2)</f>
        <v>0</v>
      </c>
      <c r="K221" s="189"/>
      <c r="L221" s="36"/>
      <c r="M221" s="190" t="s">
        <v>1</v>
      </c>
      <c r="N221" s="191" t="s">
        <v>37</v>
      </c>
      <c r="O221" s="68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4" t="s">
        <v>121</v>
      </c>
      <c r="AT221" s="194" t="s">
        <v>123</v>
      </c>
      <c r="AU221" s="194" t="s">
        <v>82</v>
      </c>
      <c r="AY221" s="14" t="s">
        <v>122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4" t="s">
        <v>80</v>
      </c>
      <c r="BK221" s="195">
        <f>ROUND(I221*H221,2)</f>
        <v>0</v>
      </c>
      <c r="BL221" s="14" t="s">
        <v>121</v>
      </c>
      <c r="BM221" s="194" t="s">
        <v>752</v>
      </c>
    </row>
    <row r="222" spans="1:65" s="2" customFormat="1" ht="39">
      <c r="A222" s="31"/>
      <c r="B222" s="32"/>
      <c r="C222" s="33"/>
      <c r="D222" s="196" t="s">
        <v>129</v>
      </c>
      <c r="E222" s="33"/>
      <c r="F222" s="197" t="s">
        <v>753</v>
      </c>
      <c r="G222" s="33"/>
      <c r="H222" s="33"/>
      <c r="I222" s="198"/>
      <c r="J222" s="33"/>
      <c r="K222" s="33"/>
      <c r="L222" s="36"/>
      <c r="M222" s="199"/>
      <c r="N222" s="200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129</v>
      </c>
      <c r="AU222" s="14" t="s">
        <v>82</v>
      </c>
    </row>
    <row r="223" spans="1:65" s="2" customFormat="1" ht="24.2" customHeight="1">
      <c r="A223" s="31"/>
      <c r="B223" s="32"/>
      <c r="C223" s="182" t="s">
        <v>754</v>
      </c>
      <c r="D223" s="182" t="s">
        <v>123</v>
      </c>
      <c r="E223" s="183" t="s">
        <v>755</v>
      </c>
      <c r="F223" s="184" t="s">
        <v>756</v>
      </c>
      <c r="G223" s="185" t="s">
        <v>126</v>
      </c>
      <c r="H223" s="186">
        <v>430</v>
      </c>
      <c r="I223" s="187"/>
      <c r="J223" s="188">
        <f>ROUND(I223*H223,2)</f>
        <v>0</v>
      </c>
      <c r="K223" s="189"/>
      <c r="L223" s="36"/>
      <c r="M223" s="190" t="s">
        <v>1</v>
      </c>
      <c r="N223" s="191" t="s">
        <v>37</v>
      </c>
      <c r="O223" s="68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121</v>
      </c>
      <c r="AT223" s="194" t="s">
        <v>123</v>
      </c>
      <c r="AU223" s="194" t="s">
        <v>82</v>
      </c>
      <c r="AY223" s="14" t="s">
        <v>122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4" t="s">
        <v>80</v>
      </c>
      <c r="BK223" s="195">
        <f>ROUND(I223*H223,2)</f>
        <v>0</v>
      </c>
      <c r="BL223" s="14" t="s">
        <v>121</v>
      </c>
      <c r="BM223" s="194" t="s">
        <v>757</v>
      </c>
    </row>
    <row r="224" spans="1:65" s="2" customFormat="1" ht="39">
      <c r="A224" s="31"/>
      <c r="B224" s="32"/>
      <c r="C224" s="33"/>
      <c r="D224" s="196" t="s">
        <v>129</v>
      </c>
      <c r="E224" s="33"/>
      <c r="F224" s="197" t="s">
        <v>758</v>
      </c>
      <c r="G224" s="33"/>
      <c r="H224" s="33"/>
      <c r="I224" s="198"/>
      <c r="J224" s="33"/>
      <c r="K224" s="33"/>
      <c r="L224" s="36"/>
      <c r="M224" s="199"/>
      <c r="N224" s="200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129</v>
      </c>
      <c r="AU224" s="14" t="s">
        <v>82</v>
      </c>
    </row>
    <row r="225" spans="1:65" s="2" customFormat="1" ht="24.2" customHeight="1">
      <c r="A225" s="31"/>
      <c r="B225" s="32"/>
      <c r="C225" s="182" t="s">
        <v>759</v>
      </c>
      <c r="D225" s="182" t="s">
        <v>123</v>
      </c>
      <c r="E225" s="183" t="s">
        <v>760</v>
      </c>
      <c r="F225" s="184" t="s">
        <v>761</v>
      </c>
      <c r="G225" s="185" t="s">
        <v>126</v>
      </c>
      <c r="H225" s="186">
        <v>300</v>
      </c>
      <c r="I225" s="187"/>
      <c r="J225" s="188">
        <f>ROUND(I225*H225,2)</f>
        <v>0</v>
      </c>
      <c r="K225" s="189"/>
      <c r="L225" s="36"/>
      <c r="M225" s="190" t="s">
        <v>1</v>
      </c>
      <c r="N225" s="191" t="s">
        <v>37</v>
      </c>
      <c r="O225" s="68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4" t="s">
        <v>121</v>
      </c>
      <c r="AT225" s="194" t="s">
        <v>123</v>
      </c>
      <c r="AU225" s="194" t="s">
        <v>82</v>
      </c>
      <c r="AY225" s="14" t="s">
        <v>122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4" t="s">
        <v>80</v>
      </c>
      <c r="BK225" s="195">
        <f>ROUND(I225*H225,2)</f>
        <v>0</v>
      </c>
      <c r="BL225" s="14" t="s">
        <v>121</v>
      </c>
      <c r="BM225" s="194" t="s">
        <v>762</v>
      </c>
    </row>
    <row r="226" spans="1:65" s="2" customFormat="1" ht="39">
      <c r="A226" s="31"/>
      <c r="B226" s="32"/>
      <c r="C226" s="33"/>
      <c r="D226" s="196" t="s">
        <v>129</v>
      </c>
      <c r="E226" s="33"/>
      <c r="F226" s="197" t="s">
        <v>763</v>
      </c>
      <c r="G226" s="33"/>
      <c r="H226" s="33"/>
      <c r="I226" s="198"/>
      <c r="J226" s="33"/>
      <c r="K226" s="33"/>
      <c r="L226" s="36"/>
      <c r="M226" s="199"/>
      <c r="N226" s="200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129</v>
      </c>
      <c r="AU226" s="14" t="s">
        <v>82</v>
      </c>
    </row>
    <row r="227" spans="1:65" s="2" customFormat="1" ht="24.2" customHeight="1">
      <c r="A227" s="31"/>
      <c r="B227" s="32"/>
      <c r="C227" s="182" t="s">
        <v>764</v>
      </c>
      <c r="D227" s="182" t="s">
        <v>123</v>
      </c>
      <c r="E227" s="183" t="s">
        <v>765</v>
      </c>
      <c r="F227" s="184" t="s">
        <v>766</v>
      </c>
      <c r="G227" s="185" t="s">
        <v>126</v>
      </c>
      <c r="H227" s="186">
        <v>60</v>
      </c>
      <c r="I227" s="187"/>
      <c r="J227" s="188">
        <f>ROUND(I227*H227,2)</f>
        <v>0</v>
      </c>
      <c r="K227" s="189"/>
      <c r="L227" s="36"/>
      <c r="M227" s="190" t="s">
        <v>1</v>
      </c>
      <c r="N227" s="191" t="s">
        <v>37</v>
      </c>
      <c r="O227" s="68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4" t="s">
        <v>121</v>
      </c>
      <c r="AT227" s="194" t="s">
        <v>123</v>
      </c>
      <c r="AU227" s="194" t="s">
        <v>82</v>
      </c>
      <c r="AY227" s="14" t="s">
        <v>122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4" t="s">
        <v>80</v>
      </c>
      <c r="BK227" s="195">
        <f>ROUND(I227*H227,2)</f>
        <v>0</v>
      </c>
      <c r="BL227" s="14" t="s">
        <v>121</v>
      </c>
      <c r="BM227" s="194" t="s">
        <v>767</v>
      </c>
    </row>
    <row r="228" spans="1:65" s="2" customFormat="1" ht="39">
      <c r="A228" s="31"/>
      <c r="B228" s="32"/>
      <c r="C228" s="33"/>
      <c r="D228" s="196" t="s">
        <v>129</v>
      </c>
      <c r="E228" s="33"/>
      <c r="F228" s="197" t="s">
        <v>768</v>
      </c>
      <c r="G228" s="33"/>
      <c r="H228" s="33"/>
      <c r="I228" s="198"/>
      <c r="J228" s="33"/>
      <c r="K228" s="33"/>
      <c r="L228" s="36"/>
      <c r="M228" s="199"/>
      <c r="N228" s="200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129</v>
      </c>
      <c r="AU228" s="14" t="s">
        <v>82</v>
      </c>
    </row>
    <row r="229" spans="1:65" s="2" customFormat="1" ht="16.5" customHeight="1">
      <c r="A229" s="31"/>
      <c r="B229" s="32"/>
      <c r="C229" s="182" t="s">
        <v>769</v>
      </c>
      <c r="D229" s="182" t="s">
        <v>123</v>
      </c>
      <c r="E229" s="183" t="s">
        <v>770</v>
      </c>
      <c r="F229" s="184" t="s">
        <v>771</v>
      </c>
      <c r="G229" s="185" t="s">
        <v>126</v>
      </c>
      <c r="H229" s="186">
        <v>400</v>
      </c>
      <c r="I229" s="187"/>
      <c r="J229" s="188">
        <f>ROUND(I229*H229,2)</f>
        <v>0</v>
      </c>
      <c r="K229" s="189"/>
      <c r="L229" s="36"/>
      <c r="M229" s="190" t="s">
        <v>1</v>
      </c>
      <c r="N229" s="191" t="s">
        <v>37</v>
      </c>
      <c r="O229" s="68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121</v>
      </c>
      <c r="AT229" s="194" t="s">
        <v>123</v>
      </c>
      <c r="AU229" s="194" t="s">
        <v>82</v>
      </c>
      <c r="AY229" s="14" t="s">
        <v>122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80</v>
      </c>
      <c r="BK229" s="195">
        <f>ROUND(I229*H229,2)</f>
        <v>0</v>
      </c>
      <c r="BL229" s="14" t="s">
        <v>121</v>
      </c>
      <c r="BM229" s="194" t="s">
        <v>772</v>
      </c>
    </row>
    <row r="230" spans="1:65" s="2" customFormat="1" ht="39">
      <c r="A230" s="31"/>
      <c r="B230" s="32"/>
      <c r="C230" s="33"/>
      <c r="D230" s="196" t="s">
        <v>129</v>
      </c>
      <c r="E230" s="33"/>
      <c r="F230" s="197" t="s">
        <v>773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129</v>
      </c>
      <c r="AU230" s="14" t="s">
        <v>82</v>
      </c>
    </row>
    <row r="231" spans="1:65" s="2" customFormat="1" ht="16.5" customHeight="1">
      <c r="A231" s="31"/>
      <c r="B231" s="32"/>
      <c r="C231" s="182" t="s">
        <v>774</v>
      </c>
      <c r="D231" s="182" t="s">
        <v>123</v>
      </c>
      <c r="E231" s="183" t="s">
        <v>775</v>
      </c>
      <c r="F231" s="184" t="s">
        <v>776</v>
      </c>
      <c r="G231" s="185" t="s">
        <v>126</v>
      </c>
      <c r="H231" s="186">
        <v>28</v>
      </c>
      <c r="I231" s="187"/>
      <c r="J231" s="188">
        <f>ROUND(I231*H231,2)</f>
        <v>0</v>
      </c>
      <c r="K231" s="189"/>
      <c r="L231" s="36"/>
      <c r="M231" s="190" t="s">
        <v>1</v>
      </c>
      <c r="N231" s="191" t="s">
        <v>37</v>
      </c>
      <c r="O231" s="68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4" t="s">
        <v>121</v>
      </c>
      <c r="AT231" s="194" t="s">
        <v>123</v>
      </c>
      <c r="AU231" s="194" t="s">
        <v>82</v>
      </c>
      <c r="AY231" s="14" t="s">
        <v>122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4" t="s">
        <v>80</v>
      </c>
      <c r="BK231" s="195">
        <f>ROUND(I231*H231,2)</f>
        <v>0</v>
      </c>
      <c r="BL231" s="14" t="s">
        <v>121</v>
      </c>
      <c r="BM231" s="194" t="s">
        <v>777</v>
      </c>
    </row>
    <row r="232" spans="1:65" s="2" customFormat="1" ht="39">
      <c r="A232" s="31"/>
      <c r="B232" s="32"/>
      <c r="C232" s="33"/>
      <c r="D232" s="196" t="s">
        <v>129</v>
      </c>
      <c r="E232" s="33"/>
      <c r="F232" s="197" t="s">
        <v>778</v>
      </c>
      <c r="G232" s="33"/>
      <c r="H232" s="33"/>
      <c r="I232" s="198"/>
      <c r="J232" s="33"/>
      <c r="K232" s="33"/>
      <c r="L232" s="36"/>
      <c r="M232" s="199"/>
      <c r="N232" s="200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129</v>
      </c>
      <c r="AU232" s="14" t="s">
        <v>82</v>
      </c>
    </row>
    <row r="233" spans="1:65" s="2" customFormat="1" ht="16.5" customHeight="1">
      <c r="A233" s="31"/>
      <c r="B233" s="32"/>
      <c r="C233" s="182" t="s">
        <v>779</v>
      </c>
      <c r="D233" s="182" t="s">
        <v>123</v>
      </c>
      <c r="E233" s="183" t="s">
        <v>780</v>
      </c>
      <c r="F233" s="184" t="s">
        <v>781</v>
      </c>
      <c r="G233" s="185" t="s">
        <v>126</v>
      </c>
      <c r="H233" s="186">
        <v>50</v>
      </c>
      <c r="I233" s="187"/>
      <c r="J233" s="188">
        <f>ROUND(I233*H233,2)</f>
        <v>0</v>
      </c>
      <c r="K233" s="189"/>
      <c r="L233" s="36"/>
      <c r="M233" s="190" t="s">
        <v>1</v>
      </c>
      <c r="N233" s="191" t="s">
        <v>37</v>
      </c>
      <c r="O233" s="68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4" t="s">
        <v>121</v>
      </c>
      <c r="AT233" s="194" t="s">
        <v>123</v>
      </c>
      <c r="AU233" s="194" t="s">
        <v>82</v>
      </c>
      <c r="AY233" s="14" t="s">
        <v>122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4" t="s">
        <v>80</v>
      </c>
      <c r="BK233" s="195">
        <f>ROUND(I233*H233,2)</f>
        <v>0</v>
      </c>
      <c r="BL233" s="14" t="s">
        <v>121</v>
      </c>
      <c r="BM233" s="194" t="s">
        <v>782</v>
      </c>
    </row>
    <row r="234" spans="1:65" s="2" customFormat="1" ht="39">
      <c r="A234" s="31"/>
      <c r="B234" s="32"/>
      <c r="C234" s="33"/>
      <c r="D234" s="196" t="s">
        <v>129</v>
      </c>
      <c r="E234" s="33"/>
      <c r="F234" s="197" t="s">
        <v>783</v>
      </c>
      <c r="G234" s="33"/>
      <c r="H234" s="33"/>
      <c r="I234" s="198"/>
      <c r="J234" s="33"/>
      <c r="K234" s="33"/>
      <c r="L234" s="36"/>
      <c r="M234" s="199"/>
      <c r="N234" s="200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129</v>
      </c>
      <c r="AU234" s="14" t="s">
        <v>82</v>
      </c>
    </row>
    <row r="235" spans="1:65" s="2" customFormat="1" ht="16.5" customHeight="1">
      <c r="A235" s="31"/>
      <c r="B235" s="32"/>
      <c r="C235" s="182" t="s">
        <v>784</v>
      </c>
      <c r="D235" s="182" t="s">
        <v>123</v>
      </c>
      <c r="E235" s="183" t="s">
        <v>785</v>
      </c>
      <c r="F235" s="184" t="s">
        <v>786</v>
      </c>
      <c r="G235" s="185" t="s">
        <v>126</v>
      </c>
      <c r="H235" s="186">
        <v>50</v>
      </c>
      <c r="I235" s="187"/>
      <c r="J235" s="188">
        <f>ROUND(I235*H235,2)</f>
        <v>0</v>
      </c>
      <c r="K235" s="189"/>
      <c r="L235" s="36"/>
      <c r="M235" s="190" t="s">
        <v>1</v>
      </c>
      <c r="N235" s="191" t="s">
        <v>37</v>
      </c>
      <c r="O235" s="68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121</v>
      </c>
      <c r="AT235" s="194" t="s">
        <v>123</v>
      </c>
      <c r="AU235" s="194" t="s">
        <v>82</v>
      </c>
      <c r="AY235" s="14" t="s">
        <v>122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4" t="s">
        <v>80</v>
      </c>
      <c r="BK235" s="195">
        <f>ROUND(I235*H235,2)</f>
        <v>0</v>
      </c>
      <c r="BL235" s="14" t="s">
        <v>121</v>
      </c>
      <c r="BM235" s="194" t="s">
        <v>787</v>
      </c>
    </row>
    <row r="236" spans="1:65" s="2" customFormat="1" ht="39">
      <c r="A236" s="31"/>
      <c r="B236" s="32"/>
      <c r="C236" s="33"/>
      <c r="D236" s="196" t="s">
        <v>129</v>
      </c>
      <c r="E236" s="33"/>
      <c r="F236" s="197" t="s">
        <v>788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129</v>
      </c>
      <c r="AU236" s="14" t="s">
        <v>82</v>
      </c>
    </row>
    <row r="237" spans="1:65" s="2" customFormat="1" ht="24.2" customHeight="1">
      <c r="A237" s="31"/>
      <c r="B237" s="32"/>
      <c r="C237" s="182" t="s">
        <v>789</v>
      </c>
      <c r="D237" s="182" t="s">
        <v>123</v>
      </c>
      <c r="E237" s="183" t="s">
        <v>790</v>
      </c>
      <c r="F237" s="184" t="s">
        <v>791</v>
      </c>
      <c r="G237" s="185" t="s">
        <v>249</v>
      </c>
      <c r="H237" s="186">
        <v>8700</v>
      </c>
      <c r="I237" s="187"/>
      <c r="J237" s="188">
        <f>ROUND(I237*H237,2)</f>
        <v>0</v>
      </c>
      <c r="K237" s="189"/>
      <c r="L237" s="36"/>
      <c r="M237" s="190" t="s">
        <v>1</v>
      </c>
      <c r="N237" s="191" t="s">
        <v>37</v>
      </c>
      <c r="O237" s="68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4" t="s">
        <v>121</v>
      </c>
      <c r="AT237" s="194" t="s">
        <v>123</v>
      </c>
      <c r="AU237" s="194" t="s">
        <v>82</v>
      </c>
      <c r="AY237" s="14" t="s">
        <v>122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4" t="s">
        <v>80</v>
      </c>
      <c r="BK237" s="195">
        <f>ROUND(I237*H237,2)</f>
        <v>0</v>
      </c>
      <c r="BL237" s="14" t="s">
        <v>121</v>
      </c>
      <c r="BM237" s="194" t="s">
        <v>792</v>
      </c>
    </row>
    <row r="238" spans="1:65" s="2" customFormat="1" ht="48.75">
      <c r="A238" s="31"/>
      <c r="B238" s="32"/>
      <c r="C238" s="33"/>
      <c r="D238" s="196" t="s">
        <v>129</v>
      </c>
      <c r="E238" s="33"/>
      <c r="F238" s="197" t="s">
        <v>793</v>
      </c>
      <c r="G238" s="33"/>
      <c r="H238" s="33"/>
      <c r="I238" s="198"/>
      <c r="J238" s="33"/>
      <c r="K238" s="33"/>
      <c r="L238" s="36"/>
      <c r="M238" s="201"/>
      <c r="N238" s="202"/>
      <c r="O238" s="203"/>
      <c r="P238" s="203"/>
      <c r="Q238" s="203"/>
      <c r="R238" s="203"/>
      <c r="S238" s="203"/>
      <c r="T238" s="204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129</v>
      </c>
      <c r="AU238" s="14" t="s">
        <v>82</v>
      </c>
    </row>
    <row r="239" spans="1:65" s="2" customFormat="1" ht="6.95" customHeight="1">
      <c r="A239" s="31"/>
      <c r="B239" s="51"/>
      <c r="C239" s="52"/>
      <c r="D239" s="52"/>
      <c r="E239" s="52"/>
      <c r="F239" s="52"/>
      <c r="G239" s="52"/>
      <c r="H239" s="52"/>
      <c r="I239" s="52"/>
      <c r="J239" s="52"/>
      <c r="K239" s="52"/>
      <c r="L239" s="36"/>
      <c r="M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</row>
  </sheetData>
  <sheetProtection algorithmName="SHA-512" hashValue="jUGdIowCDxPGilCTjcxzndbWDPxSMfEE0dpau+LPXaQCxXBG1E+uh7hFm/48YvlD1RVfd+yPhhmv/XrC/a+BLw==" saltValue="fWc+oovnJkN/kc8KVEjmdGUTklScuRxvC8AOPXlzAgrj1JL3xqWuTvlKO8qp+PYygKFvJEgigy29S5WvJw1D7Q==" spinCount="100000" sheet="1" objects="1" scenarios="1" formatColumns="0" formatRows="0" autoFilter="0"/>
  <autoFilter ref="C117:K238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2022-6-1 - VRN</vt:lpstr>
      <vt:lpstr>2024-6-2-1a - ÚRS 2024</vt:lpstr>
      <vt:lpstr>2024-6-2-1b - ÚOŽI 2024</vt:lpstr>
      <vt:lpstr>2024-6-3 - Odstraňování v...</vt:lpstr>
      <vt:lpstr>'2022-6-1 - VRN'!Názvy_tisku</vt:lpstr>
      <vt:lpstr>'2024-6-2-1a - ÚRS 2024'!Názvy_tisku</vt:lpstr>
      <vt:lpstr>'2024-6-2-1b - ÚOŽI 2024'!Názvy_tisku</vt:lpstr>
      <vt:lpstr>'2024-6-3 - Odstraňování v...'!Názvy_tisku</vt:lpstr>
      <vt:lpstr>'Rekapitulace stavby'!Názvy_tisku</vt:lpstr>
      <vt:lpstr>'2022-6-1 - VRN'!Oblast_tisku</vt:lpstr>
      <vt:lpstr>'2024-6-2-1a - ÚRS 2024'!Oblast_tisku</vt:lpstr>
      <vt:lpstr>'2024-6-2-1b - ÚOŽI 2024'!Oblast_tisku</vt:lpstr>
      <vt:lpstr>'2024-6-3 - Odstraňování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2024-06-27T07:32:19Z</dcterms:created>
  <dcterms:modified xsi:type="dcterms:W3CDTF">2024-07-01T12:22:41Z</dcterms:modified>
</cp:coreProperties>
</file>